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elifaktas/Desktop/"/>
    </mc:Choice>
  </mc:AlternateContent>
  <xr:revisionPtr revIDLastSave="0" documentId="13_ncr:1_{09BE0B3A-79EA-5E4F-AD0C-FF21052327DC}" xr6:coauthVersionLast="47" xr6:coauthVersionMax="47" xr10:uidLastSave="{00000000-0000-0000-0000-000000000000}"/>
  <bookViews>
    <workbookView xWindow="0" yWindow="500" windowWidth="28800" windowHeight="16280" activeTab="2" xr2:uid="{00000000-000D-0000-FFFF-FFFF00000000}"/>
  </bookViews>
  <sheets>
    <sheet name="GWP-EF" sheetId="32" r:id="rId1"/>
    <sheet name="Summary" sheetId="46" r:id="rId2"/>
    <sheet name="Business Travel-Land" sheetId="4" r:id="rId3"/>
    <sheet name="Business Travel-Air" sheetId="43" r:id="rId4"/>
    <sheet name="Hotel Stay" sheetId="44" r:id="rId5"/>
    <sheet name="Hotel Stay EF" sheetId="45" r:id="rId6"/>
    <sheet name="Isınma Doğalgaz" sheetId="24" state="hidden" r:id="rId7"/>
    <sheet name="KömürHam" sheetId="28" state="hidden" r:id="rId8"/>
    <sheet name="Isınma Motorin Ham" sheetId="26" state="hidden" r:id="rId9"/>
  </sheets>
  <definedNames>
    <definedName name="_xlnm._FilterDatabase" localSheetId="3" hidden="1">'Business Travel-Air'!$B$1:$R$5</definedName>
    <definedName name="_xlnm._FilterDatabase" localSheetId="6" hidden="1">'Isınma Doğalgaz'!$A$2:$P$125</definedName>
    <definedName name="ERu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6" l="1"/>
  <c r="N13" i="4"/>
  <c r="N12" i="4"/>
  <c r="N11" i="4"/>
  <c r="N10" i="4"/>
  <c r="M12" i="4"/>
  <c r="M11" i="4"/>
  <c r="M10" i="4"/>
  <c r="L12" i="4"/>
  <c r="L11" i="4"/>
  <c r="L10" i="4"/>
  <c r="L7" i="4"/>
  <c r="K12" i="4"/>
  <c r="K11" i="4"/>
  <c r="K10" i="4"/>
  <c r="J12" i="4"/>
  <c r="I12" i="4"/>
  <c r="H12" i="4"/>
  <c r="J11" i="4"/>
  <c r="I11" i="4"/>
  <c r="H11" i="4"/>
  <c r="J10" i="4"/>
  <c r="I10" i="4"/>
  <c r="H10" i="4"/>
  <c r="J7" i="4"/>
  <c r="I7" i="4"/>
  <c r="H7" i="4"/>
  <c r="J4" i="4"/>
  <c r="I4" i="4"/>
  <c r="H4" i="4"/>
  <c r="J3" i="4"/>
  <c r="I3" i="4"/>
  <c r="H3" i="4"/>
  <c r="D6" i="46"/>
  <c r="D5" i="46"/>
  <c r="G6" i="44" l="1"/>
  <c r="E5" i="44"/>
  <c r="F5" i="44" s="1"/>
  <c r="G5" i="44" s="1"/>
  <c r="E4" i="44"/>
  <c r="F4" i="44" s="1"/>
  <c r="G4" i="44" s="1"/>
  <c r="E3" i="44"/>
  <c r="F3" i="44" s="1"/>
  <c r="G3" i="44" s="1"/>
  <c r="R6" i="43" l="1"/>
  <c r="R5" i="43"/>
  <c r="R4" i="43"/>
  <c r="R3" i="43"/>
  <c r="L3" i="43"/>
  <c r="M7" i="4"/>
  <c r="K7" i="4"/>
  <c r="L3" i="4"/>
  <c r="K3" i="4"/>
  <c r="N7" i="4" l="1"/>
  <c r="K5" i="43"/>
  <c r="J4" i="43" l="1"/>
  <c r="K4" i="43"/>
  <c r="K3" i="43" l="1"/>
  <c r="J3" i="43"/>
  <c r="J5" i="43" l="1"/>
  <c r="L4" i="43" l="1"/>
  <c r="O4" i="43" s="1"/>
  <c r="L5" i="43"/>
  <c r="O5" i="43" s="1"/>
  <c r="O3" i="43"/>
  <c r="N5" i="43"/>
  <c r="Q5" i="43" s="1"/>
  <c r="M5" i="43"/>
  <c r="P5" i="43" s="1"/>
  <c r="N4" i="43"/>
  <c r="Q4" i="43" s="1"/>
  <c r="M4" i="43"/>
  <c r="P4" i="43" s="1"/>
  <c r="N3" i="43"/>
  <c r="Q3" i="43" s="1"/>
  <c r="M3" i="43"/>
  <c r="P3" i="43" s="1"/>
  <c r="M4" i="4" l="1"/>
  <c r="M3" i="4"/>
  <c r="N3" i="4" s="1"/>
  <c r="K4" i="4" l="1"/>
  <c r="L4" i="4"/>
  <c r="N4" i="4" s="1"/>
  <c r="D7" i="46" s="1"/>
  <c r="O11" i="24" l="1"/>
  <c r="O125" i="24" l="1"/>
  <c r="O121" i="24"/>
  <c r="O3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76" i="24"/>
  <c r="O77" i="24"/>
  <c r="O78" i="24"/>
  <c r="O79" i="24"/>
  <c r="O80" i="24"/>
  <c r="O81" i="24"/>
  <c r="O82" i="24"/>
  <c r="O83" i="24"/>
  <c r="O84" i="24"/>
  <c r="O85" i="24"/>
  <c r="O86" i="24"/>
  <c r="O87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105" i="24"/>
  <c r="O106" i="24"/>
  <c r="O107" i="24"/>
  <c r="O108" i="24"/>
  <c r="O109" i="24"/>
  <c r="O110" i="24"/>
  <c r="O111" i="24"/>
  <c r="O112" i="24"/>
  <c r="O113" i="24"/>
  <c r="O114" i="24"/>
  <c r="O115" i="24"/>
  <c r="O116" i="24"/>
  <c r="O117" i="24"/>
  <c r="O118" i="24"/>
  <c r="O119" i="24"/>
  <c r="O120" i="24"/>
  <c r="O122" i="24"/>
  <c r="O123" i="24"/>
  <c r="O124" i="24"/>
  <c r="O8" i="24"/>
  <c r="O9" i="24"/>
  <c r="O10" i="24"/>
  <c r="O12" i="24"/>
  <c r="O13" i="24"/>
  <c r="O14" i="24"/>
  <c r="O15" i="24"/>
  <c r="O16" i="24"/>
  <c r="O17" i="24"/>
  <c r="O7" i="24"/>
  <c r="O6" i="24"/>
  <c r="O5" i="24"/>
  <c r="O4" i="24"/>
</calcChain>
</file>

<file path=xl/sharedStrings.xml><?xml version="1.0" encoding="utf-8"?>
<sst xmlns="http://schemas.openxmlformats.org/spreadsheetml/2006/main" count="343" uniqueCount="254">
  <si>
    <t xml:space="preserve">Global Warming Potentials (GWPs) </t>
  </si>
  <si>
    <t>SUMMARY</t>
  </si>
  <si>
    <t>https://www.distance.to/</t>
  </si>
  <si>
    <t xml:space="preserve">* IPCC Fifth Assessment Report: Climate Change 2014 (2.10.2 Direct Global Warming Potentials, Time Horizon: 100-yr) </t>
  </si>
  <si>
    <t>https://www.epa.gov/sites/default/files/2021-04/documents/emission-factors_mar2020.pdf</t>
  </si>
  <si>
    <t>Birim</t>
  </si>
  <si>
    <t>Ocak</t>
  </si>
  <si>
    <t>Bursa Demirtaş Şubesi</t>
  </si>
  <si>
    <t>Mart</t>
  </si>
  <si>
    <t>Alibeyköy Şubesi</t>
  </si>
  <si>
    <t>Muş Şubesi</t>
  </si>
  <si>
    <t>Nisan</t>
  </si>
  <si>
    <t>Kayseri Sanayi Şubesi</t>
  </si>
  <si>
    <t>Düzce Şubesi</t>
  </si>
  <si>
    <t>Aksaray Şubesi</t>
  </si>
  <si>
    <t>Mayıs</t>
  </si>
  <si>
    <t>Haziran</t>
  </si>
  <si>
    <t>Pendik E5 Şubesi</t>
  </si>
  <si>
    <t>Temmuz</t>
  </si>
  <si>
    <t>Avrupa Kurumsal Şubesi</t>
  </si>
  <si>
    <t>Ağustos</t>
  </si>
  <si>
    <t>Şehremini/İstanbul Şubesi</t>
  </si>
  <si>
    <t>Büyükçekmece Şubesi</t>
  </si>
  <si>
    <t>Eylül</t>
  </si>
  <si>
    <t>Ümraniye Çarşı Şubesi</t>
  </si>
  <si>
    <t>Mecidiyeköy Şubesi</t>
  </si>
  <si>
    <t>Ekim</t>
  </si>
  <si>
    <t>Kasım</t>
  </si>
  <si>
    <t>Ümraniye Şubesi</t>
  </si>
  <si>
    <t>Aralık</t>
  </si>
  <si>
    <t>Total GHG Volumes</t>
  </si>
  <si>
    <t>Total GHG Emissions</t>
  </si>
  <si>
    <t>CO₂</t>
  </si>
  <si>
    <t xml:space="preserve">CO₂ </t>
  </si>
  <si>
    <t>CH₄</t>
  </si>
  <si>
    <t>N₂O</t>
  </si>
  <si>
    <t>Benzin</t>
  </si>
  <si>
    <t>Diesel</t>
  </si>
  <si>
    <t>Şube</t>
  </si>
  <si>
    <t>Tüketim Miktarı  (gr)</t>
  </si>
  <si>
    <t>Şube İsmi</t>
  </si>
  <si>
    <t>Total</t>
  </si>
  <si>
    <t>Ankara Şubesi</t>
  </si>
  <si>
    <t>Bursa Şubesi</t>
  </si>
  <si>
    <t>Konya Şubesi</t>
  </si>
  <si>
    <t>Kayseri Şubesi</t>
  </si>
  <si>
    <t>Siteler Şubesi</t>
  </si>
  <si>
    <t>Malatya Şubesi</t>
  </si>
  <si>
    <t>Balıkesir Şubesi</t>
  </si>
  <si>
    <t>İkitelli Şubesi</t>
  </si>
  <si>
    <t>Pendik Şubesi</t>
  </si>
  <si>
    <t>Beşyüzevler Şubesi</t>
  </si>
  <si>
    <t>Bağcılar Şubesi</t>
  </si>
  <si>
    <t>Ostim Şubesi</t>
  </si>
  <si>
    <t>Diyarbakır Şubesi</t>
  </si>
  <si>
    <t>Denizli Şubesi</t>
  </si>
  <si>
    <t>Sahrayıcedit Şubesi</t>
  </si>
  <si>
    <t>İmes Şubesi</t>
  </si>
  <si>
    <t>Uludağ Şubesi</t>
  </si>
  <si>
    <t>Güneşli Şubesi</t>
  </si>
  <si>
    <t>Maltepe Şubesi</t>
  </si>
  <si>
    <t>Eskişehir Şubesi</t>
  </si>
  <si>
    <t>Büsan/Konya Şubesi</t>
  </si>
  <si>
    <t>Sivas Şubesi</t>
  </si>
  <si>
    <t>Avcılar Şubesi</t>
  </si>
  <si>
    <t>Erzurum Şubesi</t>
  </si>
  <si>
    <t>Kartal Şubesi</t>
  </si>
  <si>
    <t>Etlik Şubesi</t>
  </si>
  <si>
    <t>Elazığ Şubesi</t>
  </si>
  <si>
    <t>Afyonkarahisar Şubesi</t>
  </si>
  <si>
    <t>Çorum Şubesi</t>
  </si>
  <si>
    <t>Sincan Şubesi</t>
  </si>
  <si>
    <t>Van Şubesi</t>
  </si>
  <si>
    <t>Kastamonu Şubesi</t>
  </si>
  <si>
    <t>Isparta Şubesi</t>
  </si>
  <si>
    <t>Karadeniz Ereğli Şubesi</t>
  </si>
  <si>
    <t>Rize Şubesi</t>
  </si>
  <si>
    <t>Tokat Şubesi</t>
  </si>
  <si>
    <t>Esenler Şubesi</t>
  </si>
  <si>
    <t>Hasanpaşa Şubesi</t>
  </si>
  <si>
    <t>Çorlu Şubesi</t>
  </si>
  <si>
    <t>İstoç Şubesi</t>
  </si>
  <si>
    <t>Kozyatağı Şubesi</t>
  </si>
  <si>
    <t>Osmanbey Şubesi</t>
  </si>
  <si>
    <t>Ümitköy Şubesi</t>
  </si>
  <si>
    <t>Ulus Şubesi</t>
  </si>
  <si>
    <t>Turan Güneş Şubesi</t>
  </si>
  <si>
    <t>Sultançiftliği Şubesi</t>
  </si>
  <si>
    <t>Hadımköy Şubesi</t>
  </si>
  <si>
    <t>Bakırköy Çarşı Şubesi</t>
  </si>
  <si>
    <t>Güngören Şubesi</t>
  </si>
  <si>
    <t>Mevlana Şubesi</t>
  </si>
  <si>
    <t>Karabük Şubesi</t>
  </si>
  <si>
    <t>Şaşmaz Şubesi</t>
  </si>
  <si>
    <t>İvedik Şubesi</t>
  </si>
  <si>
    <t>Kayseri Organize Sanayi Şubesi</t>
  </si>
  <si>
    <t>Arnavutköy Şubesi</t>
  </si>
  <si>
    <t>Kayapınar Şubesi</t>
  </si>
  <si>
    <t>Kurtköy Şubesi</t>
  </si>
  <si>
    <t>Çekmeköy Şubesi</t>
  </si>
  <si>
    <t>Bolu Şubesi</t>
  </si>
  <si>
    <t>Karaman Şubesi</t>
  </si>
  <si>
    <t>Kaynarca Şubesi</t>
  </si>
  <si>
    <t>Keçiören Şubesi</t>
  </si>
  <si>
    <t>Küçükbakkalköy Şubesi</t>
  </si>
  <si>
    <t>Konya Organize Sanayi Şubesi</t>
  </si>
  <si>
    <t>Kütahya Şubesi</t>
  </si>
  <si>
    <t>Nevşehir Şubesi</t>
  </si>
  <si>
    <t>İzmit E5 Şubesi</t>
  </si>
  <si>
    <t>Ihlamurkuyu/İstanbul Şubesi</t>
  </si>
  <si>
    <t>İnegöl/Bursa Şubesi</t>
  </si>
  <si>
    <t>Çerkezköy Şubesi</t>
  </si>
  <si>
    <t>Samsun Sanayi Şubesi</t>
  </si>
  <si>
    <t>Çankırı Şubesi</t>
  </si>
  <si>
    <t>Cebeci/Ankara Şubesi</t>
  </si>
  <si>
    <t>Tavşanlı/Kütahya Şubesi</t>
  </si>
  <si>
    <t>Etimesgut/Ankara Şubesi</t>
  </si>
  <si>
    <t>Pursaklar/Ankara Şubesi</t>
  </si>
  <si>
    <t>Yeni Toptancılar/Konya Şubesi</t>
  </si>
  <si>
    <t>Akşemsettin/İstanbul Şubesi</t>
  </si>
  <si>
    <t>Denizli Sanayi Şubesi</t>
  </si>
  <si>
    <t>Siirt Şubesi</t>
  </si>
  <si>
    <t>Tekirdağ Şubesi</t>
  </si>
  <si>
    <t>Firuzköy/İstanbul Şubesi</t>
  </si>
  <si>
    <t>Çakmak/İstanbul Şubesi</t>
  </si>
  <si>
    <t>Sivas Caddesi/Kayseri Şubesi</t>
  </si>
  <si>
    <t>Bandırma Şubesi</t>
  </si>
  <si>
    <t>Eyüp Şubesi</t>
  </si>
  <si>
    <t>Konya Ereğli Şubesi</t>
  </si>
  <si>
    <t>Zafer Sanayi/Konya Şubesi</t>
  </si>
  <si>
    <t>Yozgat Şubesi</t>
  </si>
  <si>
    <t>Edirne Şubesi</t>
  </si>
  <si>
    <t>Uşak Şubesi</t>
  </si>
  <si>
    <t>İç Anadolu Bölge Müdürlüğü</t>
  </si>
  <si>
    <t>Şubat</t>
  </si>
  <si>
    <t>Genel Müdürlük</t>
  </si>
  <si>
    <t>Toplam Tüketim</t>
  </si>
  <si>
    <t>Emission Factors</t>
  </si>
  <si>
    <t>kgCO₂</t>
  </si>
  <si>
    <t>Scope</t>
  </si>
  <si>
    <t>DOĞALGAZ TÜKETİM MİKTARLARI (m3) 2018</t>
  </si>
  <si>
    <t>Şube Kodu</t>
  </si>
  <si>
    <t>İncirli Şubesi</t>
  </si>
  <si>
    <t>Nilüfer Şubesi</t>
  </si>
  <si>
    <t>Kocamustafapaşa Şubesi</t>
  </si>
  <si>
    <t>Kestel Bursa Şubesi</t>
  </si>
  <si>
    <t>Florya İstanbul Şubesi</t>
  </si>
  <si>
    <t>Tuzla Sanayi İstanbul Şubesi</t>
  </si>
  <si>
    <t>Cennet Mah/İstanbul Şubesi</t>
  </si>
  <si>
    <t>Beylikdüzü Org. Sanayi Şubesi</t>
  </si>
  <si>
    <t>Körfez/Kocaeli Şubesi</t>
  </si>
  <si>
    <t>Gaziantep Org. Sanayi Şubesi</t>
  </si>
  <si>
    <t>Megacenter/İstanbul Şubesi</t>
  </si>
  <si>
    <t>Bucak/Burdur Şubesi</t>
  </si>
  <si>
    <t>Balmumcu/İstanbul Şubesi</t>
  </si>
  <si>
    <t>Çukurambar Şubesi</t>
  </si>
  <si>
    <t>Yavuz Selim/İstanbul Şubesi</t>
  </si>
  <si>
    <t>Kobisan/Konya Şubesi</t>
  </si>
  <si>
    <t>Karadeniz Bölge Müdürlüğü</t>
  </si>
  <si>
    <t>Tatvan</t>
  </si>
  <si>
    <t>https://www.quora.com/How-dense-is-coal</t>
  </si>
  <si>
    <t>TÜKETİM MİKTARI</t>
  </si>
  <si>
    <t>Toplam Tüketim(Lt)</t>
  </si>
  <si>
    <t>Haul</t>
  </si>
  <si>
    <t>Short Haul (&lt;300 miles)</t>
  </si>
  <si>
    <t>Medium Haul (&gt;=300 miles, &lt;2300 miles)</t>
  </si>
  <si>
    <t>Long Haul (&gt;=2300 miles)</t>
  </si>
  <si>
    <t>Flight Date</t>
  </si>
  <si>
    <t>Return Flight Date</t>
  </si>
  <si>
    <t>Parkour 1</t>
  </si>
  <si>
    <t>Parkour 2</t>
  </si>
  <si>
    <t>Parkour 3</t>
  </si>
  <si>
    <t>Miles</t>
  </si>
  <si>
    <t>Flight Mile Calculator</t>
  </si>
  <si>
    <t>Flight EF Source</t>
  </si>
  <si>
    <t>Fuel Type</t>
  </si>
  <si>
    <t>Activity</t>
  </si>
  <si>
    <t>Cars</t>
  </si>
  <si>
    <t>km</t>
  </si>
  <si>
    <t>Bus</t>
  </si>
  <si>
    <t>Number of Passengers</t>
  </si>
  <si>
    <t>Total GHG Emissions (kgCO2e)</t>
  </si>
  <si>
    <t>tCO₂ e</t>
  </si>
  <si>
    <t>Total GHG Emissions (tCO2e)</t>
  </si>
  <si>
    <t>Flight EF</t>
  </si>
  <si>
    <t>Business Travel Land EF</t>
  </si>
  <si>
    <t>https://assets.publishing.service.gov.uk/media/649c5340bb13dc0012b2e2b6/ghg-conversion-factors-2023-condensed-set-update.xlsx</t>
  </si>
  <si>
    <t>EF Source:</t>
  </si>
  <si>
    <t>Hotel Stay</t>
  </si>
  <si>
    <t>Night Number</t>
  </si>
  <si>
    <t>tCO₂e</t>
  </si>
  <si>
    <t>Country</t>
  </si>
  <si>
    <t>Unit</t>
  </si>
  <si>
    <r>
      <t>kg CO</t>
    </r>
    <r>
      <rPr>
        <vertAlign val="subscript"/>
        <sz val="11"/>
        <color indexed="56"/>
        <rFont val="Calibri"/>
        <family val="2"/>
      </rPr>
      <t>2</t>
    </r>
    <r>
      <rPr>
        <sz val="11"/>
        <color indexed="56"/>
        <rFont val="Calibri"/>
        <family val="2"/>
      </rPr>
      <t>e</t>
    </r>
  </si>
  <si>
    <t>Room per night</t>
  </si>
  <si>
    <t>Australia</t>
  </si>
  <si>
    <t>Belgium</t>
  </si>
  <si>
    <t>Brazil</t>
  </si>
  <si>
    <t>Canada</t>
  </si>
  <si>
    <t>Chile</t>
  </si>
  <si>
    <t>China</t>
  </si>
  <si>
    <t>Colombia</t>
  </si>
  <si>
    <t>Costa Rica</t>
  </si>
  <si>
    <t>Egypt</t>
  </si>
  <si>
    <t>France</t>
  </si>
  <si>
    <t>Germany</t>
  </si>
  <si>
    <t>Hong Kong, China</t>
  </si>
  <si>
    <t>India</t>
  </si>
  <si>
    <t>Indonesia</t>
  </si>
  <si>
    <t>Italy</t>
  </si>
  <si>
    <t>Japan</t>
  </si>
  <si>
    <t>Jordan</t>
  </si>
  <si>
    <t>Korea</t>
  </si>
  <si>
    <t>Malaysia</t>
  </si>
  <si>
    <t>Maldives</t>
  </si>
  <si>
    <t>Mexico</t>
  </si>
  <si>
    <t>Netherlands</t>
  </si>
  <si>
    <t>Oman</t>
  </si>
  <si>
    <t>Philippines</t>
  </si>
  <si>
    <t>Portugal</t>
  </si>
  <si>
    <t>Qatar</t>
  </si>
  <si>
    <t>Russian Federation</t>
  </si>
  <si>
    <t>Saudi Arabia</t>
  </si>
  <si>
    <t>Singapore</t>
  </si>
  <si>
    <t>South Africa</t>
  </si>
  <si>
    <t>Spain</t>
  </si>
  <si>
    <t>Switzerland</t>
  </si>
  <si>
    <t>Thailand</t>
  </si>
  <si>
    <t>Turkey</t>
  </si>
  <si>
    <t>United Arab Emirates</t>
  </si>
  <si>
    <t>United States</t>
  </si>
  <si>
    <t>Vietnam</t>
  </si>
  <si>
    <t>Emission Factor</t>
  </si>
  <si>
    <t>Total GHG Emission (kgCO2e)</t>
  </si>
  <si>
    <t>Global Average</t>
  </si>
  <si>
    <t>Number of Rooms</t>
  </si>
  <si>
    <t xml:space="preserve">EF Source: </t>
  </si>
  <si>
    <t xml:space="preserve">https://assets.publishing.service.gov.uk/media/649c5340bb13dc0012b2e2b6/ghg-conversion-factors-2023-condensed-set-update.xlsx </t>
  </si>
  <si>
    <t>Category</t>
  </si>
  <si>
    <t>Total GHG Emissions (tCO₂e)</t>
  </si>
  <si>
    <t>Business Travel-Land</t>
  </si>
  <si>
    <t>Business Travel-Air</t>
  </si>
  <si>
    <t>Scope 3 Total GHG Emissions</t>
  </si>
  <si>
    <r>
      <t>[tCO</t>
    </r>
    <r>
      <rPr>
        <vertAlign val="subscript"/>
        <sz val="12"/>
        <color theme="1"/>
        <rFont val="Times New Roman"/>
        <family val="1"/>
        <charset val="162"/>
      </rPr>
      <t>2</t>
    </r>
    <r>
      <rPr>
        <sz val="12"/>
        <color theme="1"/>
        <rFont val="Times New Roman"/>
        <family val="1"/>
        <charset val="162"/>
      </rPr>
      <t>e]*</t>
    </r>
  </si>
  <si>
    <r>
      <t>Carbon Dioxide (CO</t>
    </r>
    <r>
      <rPr>
        <vertAlign val="subscript"/>
        <sz val="12"/>
        <color theme="1"/>
        <rFont val="Times New Roman"/>
        <family val="1"/>
        <charset val="162"/>
      </rPr>
      <t>2</t>
    </r>
    <r>
      <rPr>
        <sz val="12"/>
        <color theme="1"/>
        <rFont val="Times New Roman"/>
        <family val="1"/>
        <charset val="162"/>
      </rPr>
      <t>)</t>
    </r>
  </si>
  <si>
    <r>
      <t>Methane (CH</t>
    </r>
    <r>
      <rPr>
        <vertAlign val="subscript"/>
        <sz val="12"/>
        <color theme="1"/>
        <rFont val="Times New Roman"/>
        <family val="1"/>
        <charset val="162"/>
      </rPr>
      <t>4</t>
    </r>
    <r>
      <rPr>
        <sz val="12"/>
        <color theme="1"/>
        <rFont val="Times New Roman"/>
        <family val="1"/>
        <charset val="162"/>
      </rPr>
      <t>)</t>
    </r>
  </si>
  <si>
    <r>
      <t>Nitrous Oxide (N</t>
    </r>
    <r>
      <rPr>
        <vertAlign val="subscript"/>
        <sz val="12"/>
        <color theme="1"/>
        <rFont val="Times New Roman"/>
        <family val="1"/>
        <charset val="162"/>
      </rPr>
      <t>2</t>
    </r>
    <r>
      <rPr>
        <sz val="12"/>
        <color theme="1"/>
        <rFont val="Times New Roman"/>
        <family val="1"/>
        <charset val="162"/>
      </rPr>
      <t>O)</t>
    </r>
  </si>
  <si>
    <r>
      <t>CH</t>
    </r>
    <r>
      <rPr>
        <b/>
        <vertAlign val="subscript"/>
        <sz val="12"/>
        <color rgb="FF000000"/>
        <rFont val="Times New Roman"/>
        <family val="1"/>
        <charset val="162"/>
      </rPr>
      <t>4</t>
    </r>
  </si>
  <si>
    <r>
      <t>N</t>
    </r>
    <r>
      <rPr>
        <b/>
        <vertAlign val="subscript"/>
        <sz val="12"/>
        <color rgb="FF000000"/>
        <rFont val="Times New Roman"/>
        <family val="1"/>
        <charset val="162"/>
      </rPr>
      <t>2</t>
    </r>
    <r>
      <rPr>
        <b/>
        <sz val="12"/>
        <color rgb="FF000000"/>
        <rFont val="Times New Roman"/>
        <family val="1"/>
        <charset val="162"/>
      </rPr>
      <t>O</t>
    </r>
  </si>
  <si>
    <t>Rail</t>
  </si>
  <si>
    <t>National Rail</t>
  </si>
  <si>
    <t>International Rail</t>
  </si>
  <si>
    <t>Rail Type</t>
  </si>
  <si>
    <t>Light Rail and Tram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</si>
</sst>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_-* #,##0.00\ _₺_-;\-* #,##0.00\ _₺_-;_-* &quot;-&quot;??\ _₺_-;_-@_-"/>
    <numFmt numFmtId="166" formatCode="[$-41F]General"/>
    <numFmt numFmtId="167" formatCode="#,##0\ &quot;m³&quot;"/>
    <numFmt numFmtId="168" formatCode="#,##0\ &quot;TL&quot;"/>
    <numFmt numFmtId="169" formatCode="0\ &quot;TL&quot;"/>
    <numFmt numFmtId="170" formatCode="#,##0\ &quot;KWH&quot;"/>
    <numFmt numFmtId="171" formatCode="dd/mm/yyyy;@"/>
    <numFmt numFmtId="172" formatCode="0.0"/>
  </numFmts>
  <fonts count="43">
    <font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1"/>
      <color indexed="8"/>
      <name val="Calibri"/>
      <family val="2"/>
    </font>
    <font>
      <b/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name val="Arial Tur"/>
      <family val="2"/>
      <charset val="162"/>
    </font>
    <font>
      <u/>
      <sz val="11"/>
      <color theme="10"/>
      <name val="Calibri"/>
      <family val="2"/>
      <charset val="162"/>
      <scheme val="minor"/>
    </font>
    <font>
      <i/>
      <sz val="7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i/>
      <u/>
      <sz val="8"/>
      <color theme="10"/>
      <name val="Calibri"/>
      <family val="2"/>
      <charset val="162"/>
      <scheme val="minor"/>
    </font>
    <font>
      <b/>
      <sz val="9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62"/>
      <scheme val="minor"/>
    </font>
    <font>
      <sz val="10"/>
      <color theme="1"/>
      <name val="Trebuchet MS"/>
      <family val="2"/>
      <charset val="162"/>
    </font>
    <font>
      <sz val="11"/>
      <color theme="1"/>
      <name val="Times New Roman"/>
      <family val="1"/>
      <charset val="162"/>
    </font>
    <font>
      <u/>
      <sz val="11"/>
      <color theme="10"/>
      <name val="Times New Roman"/>
      <family val="1"/>
      <charset val="162"/>
    </font>
    <font>
      <sz val="8"/>
      <name val="Calibri"/>
      <family val="2"/>
      <charset val="162"/>
      <scheme val="minor"/>
    </font>
    <font>
      <sz val="11"/>
      <color rgb="FF002060"/>
      <name val="Calibri"/>
      <family val="2"/>
      <scheme val="minor"/>
    </font>
    <font>
      <vertAlign val="subscript"/>
      <sz val="11"/>
      <color indexed="56"/>
      <name val="Calibri"/>
      <family val="2"/>
    </font>
    <font>
      <sz val="11"/>
      <color indexed="56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vertAlign val="subscript"/>
      <sz val="12"/>
      <color theme="1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u/>
      <sz val="12"/>
      <color theme="1"/>
      <name val="Times New Roman"/>
      <family val="1"/>
      <charset val="162"/>
    </font>
    <font>
      <u/>
      <sz val="12"/>
      <color theme="1"/>
      <name val="Times New Roman"/>
      <family val="1"/>
    </font>
    <font>
      <b/>
      <sz val="12"/>
      <color rgb="FF000000"/>
      <name val="Times New Roman"/>
      <family val="1"/>
      <charset val="162"/>
    </font>
    <font>
      <sz val="12"/>
      <color theme="1"/>
      <name val="Trebuchet MS"/>
      <family val="2"/>
      <charset val="162"/>
    </font>
    <font>
      <b/>
      <vertAlign val="subscript"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u/>
      <sz val="12"/>
      <color theme="10"/>
      <name val="Calibri"/>
      <family val="2"/>
      <charset val="162"/>
      <scheme val="minor"/>
    </font>
    <font>
      <u/>
      <sz val="12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rgb="FF8EB4E3"/>
      </patternFill>
    </fill>
    <fill>
      <patternFill patternType="solid">
        <fgColor theme="3" tint="0.79998168889431442"/>
        <bgColor rgb="FFDCE6F2"/>
      </patternFill>
    </fill>
    <fill>
      <patternFill patternType="solid">
        <fgColor theme="3" tint="0.79998168889431442"/>
        <bgColor rgb="FFDCE6F1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6" fontId="2" fillId="0" borderId="0" applyBorder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8" fillId="0" borderId="0"/>
    <xf numFmtId="0" fontId="7" fillId="0" borderId="0"/>
    <xf numFmtId="0" fontId="9" fillId="0" borderId="0"/>
    <xf numFmtId="0" fontId="10" fillId="0" borderId="0" applyNumberFormat="0" applyFill="0" applyBorder="0" applyAlignment="0" applyProtection="0"/>
    <xf numFmtId="0" fontId="15" fillId="0" borderId="0" applyNumberFormat="0" applyFill="0" applyBorder="0" applyProtection="0">
      <alignment horizontal="left" vertical="center"/>
    </xf>
    <xf numFmtId="0" fontId="16" fillId="0" borderId="0" applyNumberFormat="0" applyFont="0" applyFill="0" applyBorder="0" applyProtection="0">
      <alignment horizontal="left" vertical="center" indent="2"/>
    </xf>
    <xf numFmtId="0" fontId="8" fillId="0" borderId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</cellStyleXfs>
  <cellXfs count="161">
    <xf numFmtId="0" fontId="0" fillId="0" borderId="0" xfId="0"/>
    <xf numFmtId="0" fontId="0" fillId="6" borderId="0" xfId="0" applyFill="1"/>
    <xf numFmtId="0" fontId="1" fillId="2" borderId="14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shrinkToFit="1"/>
    </xf>
    <xf numFmtId="1" fontId="3" fillId="3" borderId="2" xfId="0" applyNumberFormat="1" applyFont="1" applyFill="1" applyBorder="1" applyAlignment="1">
      <alignment horizontal="center" vertical="center" wrapText="1" shrinkToFit="1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wrapText="1" shrinkToFit="1"/>
    </xf>
    <xf numFmtId="1" fontId="3" fillId="3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center" vertical="center" shrinkToFit="1"/>
    </xf>
    <xf numFmtId="1" fontId="3" fillId="3" borderId="12" xfId="0" applyNumberFormat="1" applyFont="1" applyFill="1" applyBorder="1" applyAlignment="1">
      <alignment horizontal="center" vertical="center" wrapText="1" shrinkToFit="1"/>
    </xf>
    <xf numFmtId="1" fontId="3" fillId="3" borderId="12" xfId="0" applyNumberFormat="1" applyFont="1" applyFill="1" applyBorder="1" applyAlignment="1">
      <alignment horizontal="center" vertical="center"/>
    </xf>
    <xf numFmtId="0" fontId="11" fillId="0" borderId="0" xfId="0" applyFont="1"/>
    <xf numFmtId="0" fontId="3" fillId="8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1" fontId="13" fillId="5" borderId="2" xfId="0" applyNumberFormat="1" applyFont="1" applyFill="1" applyBorder="1" applyAlignment="1">
      <alignment horizontal="center" vertical="center" wrapText="1" shrinkToFit="1"/>
    </xf>
    <xf numFmtId="167" fontId="13" fillId="5" borderId="2" xfId="0" applyNumberFormat="1" applyFont="1" applyFill="1" applyBorder="1" applyAlignment="1">
      <alignment horizontal="center" vertical="center" wrapText="1" shrinkToFit="1"/>
    </xf>
    <xf numFmtId="0" fontId="13" fillId="5" borderId="1" xfId="0" applyFont="1" applyFill="1" applyBorder="1" applyAlignment="1">
      <alignment horizontal="center" vertical="center" shrinkToFit="1"/>
    </xf>
    <xf numFmtId="1" fontId="13" fillId="5" borderId="1" xfId="0" applyNumberFormat="1" applyFont="1" applyFill="1" applyBorder="1" applyAlignment="1">
      <alignment horizontal="center" vertical="center" wrapText="1" shrinkToFit="1"/>
    </xf>
    <xf numFmtId="168" fontId="13" fillId="5" borderId="1" xfId="0" applyNumberFormat="1" applyFont="1" applyFill="1" applyBorder="1" applyAlignment="1">
      <alignment horizontal="center" vertical="center" wrapText="1" shrinkToFit="1"/>
    </xf>
    <xf numFmtId="167" fontId="13" fillId="5" borderId="1" xfId="0" applyNumberFormat="1" applyFont="1" applyFill="1" applyBorder="1" applyAlignment="1">
      <alignment horizontal="center" vertical="center" wrapText="1" shrinkToFit="1"/>
    </xf>
    <xf numFmtId="167" fontId="13" fillId="7" borderId="1" xfId="0" applyNumberFormat="1" applyFont="1" applyFill="1" applyBorder="1" applyAlignment="1">
      <alignment horizontal="center" vertical="center" wrapText="1" shrinkToFit="1"/>
    </xf>
    <xf numFmtId="0" fontId="14" fillId="0" borderId="0" xfId="8" applyFont="1"/>
    <xf numFmtId="1" fontId="0" fillId="0" borderId="0" xfId="0" applyNumberFormat="1"/>
    <xf numFmtId="0" fontId="13" fillId="6" borderId="2" xfId="0" applyFont="1" applyFill="1" applyBorder="1" applyAlignment="1">
      <alignment horizontal="center" vertical="center" wrapText="1" shrinkToFit="1"/>
    </xf>
    <xf numFmtId="167" fontId="13" fillId="6" borderId="2" xfId="0" applyNumberFormat="1" applyFont="1" applyFill="1" applyBorder="1" applyAlignment="1">
      <alignment horizontal="center" vertical="center" wrapText="1" shrinkToFit="1"/>
    </xf>
    <xf numFmtId="168" fontId="13" fillId="6" borderId="1" xfId="0" applyNumberFormat="1" applyFont="1" applyFill="1" applyBorder="1" applyAlignment="1">
      <alignment horizontal="center" vertical="center" wrapText="1" shrinkToFit="1"/>
    </xf>
    <xf numFmtId="0" fontId="13" fillId="6" borderId="1" xfId="0" applyFont="1" applyFill="1" applyBorder="1" applyAlignment="1">
      <alignment horizontal="center" vertical="center" wrapText="1" shrinkToFit="1"/>
    </xf>
    <xf numFmtId="167" fontId="13" fillId="6" borderId="1" xfId="0" applyNumberFormat="1" applyFont="1" applyFill="1" applyBorder="1" applyAlignment="1">
      <alignment horizontal="center" vertical="center" wrapText="1" shrinkToFit="1"/>
    </xf>
    <xf numFmtId="169" fontId="13" fillId="6" borderId="1" xfId="0" applyNumberFormat="1" applyFont="1" applyFill="1" applyBorder="1" applyAlignment="1">
      <alignment horizontal="center" vertical="center" wrapText="1" shrinkToFit="1"/>
    </xf>
    <xf numFmtId="170" fontId="13" fillId="6" borderId="1" xfId="0" applyNumberFormat="1" applyFont="1" applyFill="1" applyBorder="1" applyAlignment="1">
      <alignment horizontal="center" vertical="center" wrapText="1" shrinkToFit="1"/>
    </xf>
    <xf numFmtId="1" fontId="13" fillId="6" borderId="1" xfId="0" applyNumberFormat="1" applyFont="1" applyFill="1" applyBorder="1" applyAlignment="1">
      <alignment horizontal="center" vertical="center" wrapText="1" shrinkToFit="1"/>
    </xf>
    <xf numFmtId="0" fontId="13" fillId="5" borderId="2" xfId="0" applyFont="1" applyFill="1" applyBorder="1" applyAlignment="1">
      <alignment horizontal="center" vertical="center" shrinkToFit="1"/>
    </xf>
    <xf numFmtId="165" fontId="13" fillId="6" borderId="1" xfId="12" applyFont="1" applyFill="1" applyBorder="1" applyAlignment="1">
      <alignment horizontal="center" vertical="center" wrapText="1" shrinkToFit="1"/>
    </xf>
    <xf numFmtId="165" fontId="13" fillId="5" borderId="1" xfId="12" applyFont="1" applyFill="1" applyBorder="1" applyAlignment="1">
      <alignment horizontal="center" vertical="center" wrapText="1" shrinkToFit="1"/>
    </xf>
    <xf numFmtId="0" fontId="18" fillId="0" borderId="0" xfId="0" applyFont="1"/>
    <xf numFmtId="0" fontId="19" fillId="0" borderId="0" xfId="0" applyFont="1"/>
    <xf numFmtId="0" fontId="20" fillId="0" borderId="0" xfId="8" applyFont="1"/>
    <xf numFmtId="0" fontId="10" fillId="0" borderId="0" xfId="8"/>
    <xf numFmtId="0" fontId="22" fillId="9" borderId="1" xfId="0" applyFont="1" applyFill="1" applyBorder="1"/>
    <xf numFmtId="172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7" fillId="8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30" fillId="8" borderId="20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33" fillId="0" borderId="0" xfId="0" applyFont="1"/>
    <xf numFmtId="0" fontId="34" fillId="0" borderId="1" xfId="0" applyFont="1" applyBorder="1"/>
    <xf numFmtId="0" fontId="35" fillId="0" borderId="1" xfId="8" applyFont="1" applyBorder="1"/>
    <xf numFmtId="0" fontId="36" fillId="0" borderId="1" xfId="8" applyFont="1" applyBorder="1"/>
    <xf numFmtId="0" fontId="33" fillId="0" borderId="1" xfId="0" applyFont="1" applyBorder="1"/>
    <xf numFmtId="0" fontId="34" fillId="0" borderId="2" xfId="0" applyFont="1" applyBorder="1"/>
    <xf numFmtId="0" fontId="29" fillId="8" borderId="1" xfId="0" applyFont="1" applyFill="1" applyBorder="1" applyAlignment="1">
      <alignment horizontal="center" vertical="center"/>
    </xf>
    <xf numFmtId="0" fontId="29" fillId="8" borderId="11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166" fontId="37" fillId="11" borderId="12" xfId="1" applyFont="1" applyFill="1" applyBorder="1" applyAlignment="1">
      <alignment horizontal="center" vertical="center"/>
    </xf>
    <xf numFmtId="166" fontId="37" fillId="12" borderId="12" xfId="1" applyFont="1" applyFill="1" applyBorder="1" applyAlignment="1">
      <alignment horizontal="center"/>
    </xf>
    <xf numFmtId="166" fontId="37" fillId="12" borderId="12" xfId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/>
    </xf>
    <xf numFmtId="0" fontId="34" fillId="4" borderId="1" xfId="2" applyFont="1" applyFill="1" applyBorder="1" applyAlignment="1" applyProtection="1">
      <alignment horizontal="center"/>
    </xf>
    <xf numFmtId="0" fontId="30" fillId="6" borderId="1" xfId="0" applyFont="1" applyFill="1" applyBorder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34" fillId="6" borderId="0" xfId="2" applyFont="1" applyFill="1" applyBorder="1" applyAlignment="1" applyProtection="1">
      <alignment horizontal="center"/>
    </xf>
    <xf numFmtId="0" fontId="30" fillId="6" borderId="0" xfId="0" applyFont="1" applyFill="1" applyAlignment="1">
      <alignment horizontal="center"/>
    </xf>
    <xf numFmtId="164" fontId="30" fillId="6" borderId="0" xfId="0" applyNumberFormat="1" applyFont="1" applyFill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0" fillId="6" borderId="12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166" fontId="37" fillId="10" borderId="1" xfId="1" applyFont="1" applyFill="1" applyBorder="1" applyAlignment="1">
      <alignment horizontal="center" vertical="center"/>
    </xf>
    <xf numFmtId="166" fontId="37" fillId="11" borderId="1" xfId="1" applyFont="1" applyFill="1" applyBorder="1" applyAlignment="1">
      <alignment horizontal="center" vertical="center"/>
    </xf>
    <xf numFmtId="0" fontId="26" fillId="0" borderId="1" xfId="0" applyFont="1" applyBorder="1"/>
    <xf numFmtId="171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2" fontId="30" fillId="0" borderId="12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17" xfId="0" applyFont="1" applyBorder="1"/>
    <xf numFmtId="2" fontId="29" fillId="0" borderId="18" xfId="0" applyNumberFormat="1" applyFont="1" applyBorder="1" applyAlignment="1">
      <alignment horizontal="center"/>
    </xf>
    <xf numFmtId="0" fontId="41" fillId="0" borderId="0" xfId="8" applyFont="1"/>
    <xf numFmtId="0" fontId="42" fillId="0" borderId="12" xfId="8" applyFont="1" applyBorder="1"/>
    <xf numFmtId="0" fontId="34" fillId="0" borderId="12" xfId="0" applyFont="1" applyBorder="1"/>
    <xf numFmtId="0" fontId="29" fillId="8" borderId="1" xfId="0" applyFont="1" applyFill="1" applyBorder="1" applyAlignment="1">
      <alignment vertical="center"/>
    </xf>
    <xf numFmtId="166" fontId="37" fillId="12" borderId="1" xfId="1" applyFont="1" applyFill="1" applyBorder="1" applyAlignment="1">
      <alignment horizontal="center"/>
    </xf>
    <xf numFmtId="166" fontId="37" fillId="12" borderId="1" xfId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32" fillId="4" borderId="23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30" fillId="4" borderId="24" xfId="0" applyFont="1" applyFill="1" applyBorder="1" applyAlignment="1">
      <alignment horizontal="center" vertical="center" wrapText="1"/>
    </xf>
    <xf numFmtId="0" fontId="29" fillId="8" borderId="5" xfId="0" applyFont="1" applyFill="1" applyBorder="1" applyAlignment="1">
      <alignment horizontal="center"/>
    </xf>
    <xf numFmtId="0" fontId="29" fillId="8" borderId="6" xfId="0" applyFont="1" applyFill="1" applyBorder="1" applyAlignment="1">
      <alignment horizontal="center"/>
    </xf>
    <xf numFmtId="0" fontId="29" fillId="8" borderId="7" xfId="0" applyFont="1" applyFill="1" applyBorder="1" applyAlignment="1">
      <alignment horizontal="center"/>
    </xf>
    <xf numFmtId="0" fontId="30" fillId="8" borderId="6" xfId="0" applyFont="1" applyFill="1" applyBorder="1" applyAlignment="1">
      <alignment horizontal="center" vertical="center"/>
    </xf>
    <xf numFmtId="0" fontId="30" fillId="8" borderId="7" xfId="0" applyFont="1" applyFill="1" applyBorder="1" applyAlignment="1">
      <alignment horizontal="center" vertical="center"/>
    </xf>
    <xf numFmtId="0" fontId="30" fillId="4" borderId="25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/>
    </xf>
    <xf numFmtId="0" fontId="30" fillId="4" borderId="24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36" fillId="0" borderId="1" xfId="8" applyFont="1" applyBorder="1" applyAlignment="1">
      <alignment horizontal="left" vertical="center"/>
    </xf>
    <xf numFmtId="0" fontId="29" fillId="8" borderId="10" xfId="0" applyFont="1" applyFill="1" applyBorder="1" applyAlignment="1">
      <alignment horizontal="center" vertical="center"/>
    </xf>
    <xf numFmtId="0" fontId="29" fillId="8" borderId="27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166" fontId="37" fillId="10" borderId="11" xfId="1" applyFont="1" applyFill="1" applyBorder="1" applyAlignment="1">
      <alignment horizontal="center" vertical="center"/>
    </xf>
    <xf numFmtId="0" fontId="29" fillId="8" borderId="1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41" fillId="0" borderId="1" xfId="8" applyFont="1" applyBorder="1" applyAlignment="1">
      <alignment horizontal="left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29" fillId="8" borderId="26" xfId="0" applyFont="1" applyFill="1" applyBorder="1" applyAlignment="1">
      <alignment horizontal="center" vertical="center"/>
    </xf>
    <xf numFmtId="0" fontId="40" fillId="8" borderId="1" xfId="0" applyFont="1" applyFill="1" applyBorder="1" applyAlignment="1">
      <alignment horizontal="center" vertical="center"/>
    </xf>
    <xf numFmtId="0" fontId="29" fillId="8" borderId="1" xfId="5" applyFont="1" applyFill="1" applyBorder="1" applyAlignment="1">
      <alignment horizontal="center" vertical="center"/>
    </xf>
    <xf numFmtId="166" fontId="37" fillId="10" borderId="1" xfId="1" applyFont="1" applyFill="1" applyBorder="1" applyAlignment="1">
      <alignment horizontal="center" vertical="center"/>
    </xf>
    <xf numFmtId="0" fontId="40" fillId="8" borderId="12" xfId="0" applyFont="1" applyFill="1" applyBorder="1" applyAlignment="1">
      <alignment horizontal="center" vertical="center"/>
    </xf>
    <xf numFmtId="0" fontId="40" fillId="8" borderId="2" xfId="0" applyFont="1" applyFill="1" applyBorder="1" applyAlignment="1">
      <alignment horizontal="center" vertical="center"/>
    </xf>
    <xf numFmtId="0" fontId="29" fillId="8" borderId="8" xfId="0" applyFont="1" applyFill="1" applyBorder="1" applyAlignment="1">
      <alignment horizontal="center" vertical="center"/>
    </xf>
    <xf numFmtId="0" fontId="29" fillId="8" borderId="9" xfId="0" applyFont="1" applyFill="1" applyBorder="1" applyAlignment="1">
      <alignment horizontal="center" vertical="center"/>
    </xf>
    <xf numFmtId="0" fontId="36" fillId="0" borderId="1" xfId="8" applyFont="1" applyBorder="1" applyAlignment="1">
      <alignment horizontal="left"/>
    </xf>
    <xf numFmtId="0" fontId="26" fillId="0" borderId="12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 wrapText="1"/>
    </xf>
    <xf numFmtId="0" fontId="22" fillId="9" borderId="28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167" fontId="13" fillId="6" borderId="1" xfId="0" applyNumberFormat="1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15" xfId="0" applyFont="1" applyFill="1" applyBorder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9" fillId="8" borderId="31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9" fillId="8" borderId="32" xfId="0" applyFont="1" applyFill="1" applyBorder="1" applyAlignment="1">
      <alignment horizontal="center" vertical="center"/>
    </xf>
    <xf numFmtId="0" fontId="29" fillId="8" borderId="30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/>
    </xf>
    <xf numFmtId="0" fontId="30" fillId="6" borderId="26" xfId="0" applyFont="1" applyFill="1" applyBorder="1" applyAlignment="1">
      <alignment horizontal="center"/>
    </xf>
    <xf numFmtId="0" fontId="38" fillId="0" borderId="8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</cellXfs>
  <cellStyles count="15">
    <cellStyle name="2x indented GHG Textfiels" xfId="10" xr:uid="{00000000-0005-0000-0000-000000000000}"/>
    <cellStyle name="Comma" xfId="12" builtinId="3"/>
    <cellStyle name="Excel Built-in Normal" xfId="1" xr:uid="{00000000-0005-0000-0000-000001000000}"/>
    <cellStyle name="Excel Built-in Normal 2" xfId="6" xr:uid="{00000000-0005-0000-0000-000002000000}"/>
    <cellStyle name="Hyperlink" xfId="8" builtinId="8"/>
    <cellStyle name="Normal" xfId="0" builtinId="0"/>
    <cellStyle name="Normal 13" xfId="11" xr:uid="{00000000-0005-0000-0000-000005000000}"/>
    <cellStyle name="Normal 2" xfId="4" xr:uid="{00000000-0005-0000-0000-000006000000}"/>
    <cellStyle name="Normal 2 2" xfId="7" xr:uid="{00000000-0005-0000-0000-000007000000}"/>
    <cellStyle name="Normal 2 3" xfId="14" xr:uid="{E1E16A8F-5FCE-4787-A398-E2EB5E75D15B}"/>
    <cellStyle name="Normal 3" xfId="5" xr:uid="{00000000-0005-0000-0000-000008000000}"/>
    <cellStyle name="Normal 4 2" xfId="2" xr:uid="{00000000-0005-0000-0000-000009000000}"/>
    <cellStyle name="Normal 5 2" xfId="3" xr:uid="{00000000-0005-0000-0000-00000A000000}"/>
    <cellStyle name="Normal GHG Textfiels Bold" xfId="9" xr:uid="{00000000-0005-0000-0000-00000B000000}"/>
    <cellStyle name="Virgül 2" xfId="13" xr:uid="{C413626A-F72D-41A3-B341-8726BA8D7DA0}"/>
  </cellStyles>
  <dxfs count="1">
    <dxf>
      <font>
        <color auto="1"/>
      </font>
      <fill>
        <patternFill patternType="lightGray"/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9</xdr:row>
      <xdr:rowOff>71120</xdr:rowOff>
    </xdr:from>
    <xdr:to>
      <xdr:col>9</xdr:col>
      <xdr:colOff>642358</xdr:colOff>
      <xdr:row>20</xdr:row>
      <xdr:rowOff>1464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C537A316-3F23-4571-875F-B18D41088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" y="104274620"/>
          <a:ext cx="8047346" cy="222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ssets.publishing.service.gov.uk/media/649c5340bb13dc0012b2e2b6/ghg-conversion-factors-2023-condensed-set-update.xlsx" TargetMode="External"/><Relationship Id="rId2" Type="http://schemas.openxmlformats.org/officeDocument/2006/relationships/hyperlink" Target="https://www.distance.to/" TargetMode="External"/><Relationship Id="rId1" Type="http://schemas.openxmlformats.org/officeDocument/2006/relationships/hyperlink" Target="https://www.epa.gov/sites/default/files/2021-04/documents/emission-factors_mar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ssets.publishing.service.gov.uk/media/649c5340bb13dc0012b2e2b6/ghg-conversion-factors-2023-condensed-set-update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ssets.publishing.service.gov.uk/media/649c5340bb13dc0012b2e2b6/ghg-conversion-factors-2023-condensed-set-update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pa.gov/sites/default/files/2021-04/documents/emission-factors_mar2020.pdf" TargetMode="External"/><Relationship Id="rId1" Type="http://schemas.openxmlformats.org/officeDocument/2006/relationships/hyperlink" Target="https://www.distance.to/" TargetMode="Externa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assets.publishing.service.gov.uk/media/649c5340bb13dc0012b2e2b6/ghg-conversion-factors-2023-condensed-set-update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assets.publishing.service.gov.uk/media/649c5340bb13dc0012b2e2b6/ghg-conversion-factors-2023-condensed-set-update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quora.com/How-dense-is-co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K11"/>
  <sheetViews>
    <sheetView zoomScale="134" workbookViewId="0">
      <selection activeCell="B17" sqref="B17"/>
    </sheetView>
  </sheetViews>
  <sheetFormatPr baseColWidth="10" defaultColWidth="8.83203125" defaultRowHeight="15"/>
  <cols>
    <col min="1" max="1" width="22.33203125" bestFit="1" customWidth="1"/>
    <col min="2" max="2" width="65.5" customWidth="1"/>
    <col min="3" max="3" width="40.83203125" customWidth="1"/>
    <col min="4" max="4" width="18.5" customWidth="1"/>
    <col min="5" max="5" width="42.5" customWidth="1"/>
  </cols>
  <sheetData>
    <row r="1" spans="1:11" ht="17" thickBot="1">
      <c r="A1" s="104" t="s">
        <v>0</v>
      </c>
      <c r="B1" s="105"/>
      <c r="C1" s="105"/>
      <c r="D1" s="105"/>
      <c r="E1" s="106"/>
    </row>
    <row r="2" spans="1:11" ht="19" thickBot="1">
      <c r="A2" s="49" t="s">
        <v>1</v>
      </c>
      <c r="B2" s="107" t="s">
        <v>243</v>
      </c>
      <c r="C2" s="107"/>
      <c r="D2" s="107"/>
      <c r="E2" s="108"/>
      <c r="H2" s="37"/>
      <c r="I2" s="39"/>
      <c r="J2" s="37"/>
      <c r="K2" s="37"/>
    </row>
    <row r="3" spans="1:11" ht="18">
      <c r="A3" s="50" t="s">
        <v>244</v>
      </c>
      <c r="B3" s="109">
        <v>1</v>
      </c>
      <c r="C3" s="110"/>
      <c r="D3" s="110"/>
      <c r="E3" s="111"/>
      <c r="H3" s="37"/>
      <c r="I3" s="38"/>
      <c r="J3" s="37"/>
      <c r="K3" s="37"/>
    </row>
    <row r="4" spans="1:11" ht="18">
      <c r="A4" s="51" t="s">
        <v>245</v>
      </c>
      <c r="B4" s="112">
        <v>28</v>
      </c>
      <c r="C4" s="113"/>
      <c r="D4" s="113"/>
      <c r="E4" s="114"/>
      <c r="H4" s="36"/>
      <c r="I4" s="36"/>
      <c r="J4" s="36"/>
      <c r="K4" s="36"/>
    </row>
    <row r="5" spans="1:11" ht="18">
      <c r="A5" s="51" t="s">
        <v>246</v>
      </c>
      <c r="B5" s="112">
        <v>265</v>
      </c>
      <c r="C5" s="113"/>
      <c r="D5" s="113"/>
      <c r="E5" s="114"/>
    </row>
    <row r="6" spans="1:11" ht="16">
      <c r="A6" s="101" t="s">
        <v>3</v>
      </c>
      <c r="B6" s="102"/>
      <c r="C6" s="102"/>
      <c r="D6" s="102"/>
      <c r="E6" s="103"/>
    </row>
    <row r="7" spans="1:11" ht="16">
      <c r="A7" s="52"/>
      <c r="B7" s="52"/>
      <c r="C7" s="52"/>
      <c r="D7" s="52"/>
      <c r="E7" s="52"/>
    </row>
    <row r="8" spans="1:11" ht="16">
      <c r="A8" s="53" t="s">
        <v>173</v>
      </c>
      <c r="B8" s="54" t="s">
        <v>2</v>
      </c>
      <c r="C8" s="53"/>
      <c r="D8" s="52"/>
      <c r="E8" s="52"/>
    </row>
    <row r="9" spans="1:11" ht="16">
      <c r="A9" s="53" t="s">
        <v>184</v>
      </c>
      <c r="B9" s="55" t="s">
        <v>4</v>
      </c>
      <c r="C9" s="53"/>
      <c r="D9" s="52"/>
      <c r="E9" s="52"/>
    </row>
    <row r="10" spans="1:11" ht="16">
      <c r="A10" s="53" t="s">
        <v>185</v>
      </c>
      <c r="B10" s="55" t="s">
        <v>186</v>
      </c>
      <c r="C10" s="56"/>
      <c r="D10" s="52"/>
      <c r="E10" s="52"/>
    </row>
    <row r="11" spans="1:11" ht="16">
      <c r="A11" s="57" t="s">
        <v>188</v>
      </c>
      <c r="B11" s="55" t="s">
        <v>186</v>
      </c>
      <c r="C11" s="56"/>
      <c r="D11" s="52"/>
      <c r="E11" s="52"/>
    </row>
  </sheetData>
  <mergeCells count="6">
    <mergeCell ref="A6:E6"/>
    <mergeCell ref="A1:E1"/>
    <mergeCell ref="B2:E2"/>
    <mergeCell ref="B3:E3"/>
    <mergeCell ref="B4:E4"/>
    <mergeCell ref="B5:E5"/>
  </mergeCells>
  <hyperlinks>
    <hyperlink ref="B9" r:id="rId1" xr:uid="{596AC966-D537-6243-BF06-C6843D4FEE2A}"/>
    <hyperlink ref="B8" r:id="rId2" xr:uid="{A4AAB7C6-39B5-4B66-A9CE-651180827C0C}"/>
    <hyperlink ref="B10" r:id="rId3" xr:uid="{BA81B92A-0118-DE43-B335-FF84B9FB5C27}"/>
    <hyperlink ref="B11" r:id="rId4" xr:uid="{EE901E2D-17C2-9E41-9C04-66E337E02CC8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7543-E510-814A-A047-B72388095DC5}">
  <sheetPr>
    <tabColor theme="8" tint="0.79998168889431442"/>
  </sheetPr>
  <dimension ref="B3:D7"/>
  <sheetViews>
    <sheetView zoomScale="118" workbookViewId="0">
      <selection activeCell="D17" sqref="D17"/>
    </sheetView>
  </sheetViews>
  <sheetFormatPr baseColWidth="10" defaultRowHeight="15"/>
  <cols>
    <col min="3" max="3" width="24.1640625" bestFit="1" customWidth="1"/>
    <col min="4" max="4" width="34.6640625" bestFit="1" customWidth="1"/>
  </cols>
  <sheetData>
    <row r="3" spans="2:4" ht="19">
      <c r="B3" s="47" t="s">
        <v>139</v>
      </c>
      <c r="C3" s="47" t="s">
        <v>238</v>
      </c>
      <c r="D3" s="47" t="s">
        <v>239</v>
      </c>
    </row>
    <row r="4" spans="2:4" ht="19">
      <c r="B4" s="115">
        <v>3</v>
      </c>
      <c r="C4" s="46" t="s">
        <v>240</v>
      </c>
      <c r="D4" s="45">
        <f>'Business Travel-Land'!N13</f>
        <v>0</v>
      </c>
    </row>
    <row r="5" spans="2:4" ht="19">
      <c r="B5" s="115"/>
      <c r="C5" s="46" t="s">
        <v>241</v>
      </c>
      <c r="D5" s="45">
        <f>'Business Travel-Air'!R6</f>
        <v>0</v>
      </c>
    </row>
    <row r="6" spans="2:4" ht="19">
      <c r="B6" s="115"/>
      <c r="C6" s="46" t="s">
        <v>188</v>
      </c>
      <c r="D6" s="45">
        <f>'Hotel Stay'!G6</f>
        <v>0</v>
      </c>
    </row>
    <row r="7" spans="2:4" ht="19">
      <c r="B7" s="116" t="s">
        <v>242</v>
      </c>
      <c r="C7" s="116"/>
      <c r="D7" s="48">
        <f>SUM(D4:D6)</f>
        <v>0</v>
      </c>
    </row>
  </sheetData>
  <mergeCells count="2">
    <mergeCell ref="B4:B6"/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A1:N17"/>
  <sheetViews>
    <sheetView tabSelected="1" zoomScale="125" zoomScaleNormal="100" workbookViewId="0">
      <selection activeCell="L16" sqref="L16"/>
    </sheetView>
  </sheetViews>
  <sheetFormatPr baseColWidth="10" defaultColWidth="9.1640625" defaultRowHeight="16"/>
  <cols>
    <col min="1" max="1" width="12.5" style="60" bestFit="1" customWidth="1"/>
    <col min="2" max="2" width="20.5" style="60" bestFit="1" customWidth="1"/>
    <col min="3" max="3" width="20.5" style="60" customWidth="1"/>
    <col min="4" max="4" width="17.83203125" style="60" customWidth="1"/>
    <col min="5" max="5" width="8.1640625" style="60" bestFit="1" customWidth="1"/>
    <col min="6" max="6" width="11.5" style="60" bestFit="1" customWidth="1"/>
    <col min="7" max="7" width="12.83203125" style="60" bestFit="1" customWidth="1"/>
    <col min="8" max="11" width="10.33203125" style="60" bestFit="1" customWidth="1"/>
    <col min="12" max="12" width="11.1640625" style="60" customWidth="1"/>
    <col min="13" max="13" width="10.33203125" style="60" bestFit="1" customWidth="1"/>
    <col min="14" max="14" width="20.33203125" style="60" bestFit="1" customWidth="1"/>
    <col min="15" max="16384" width="9.1640625" style="60"/>
  </cols>
  <sheetData>
    <row r="1" spans="1:14">
      <c r="A1" s="118" t="s">
        <v>176</v>
      </c>
      <c r="B1" s="123" t="s">
        <v>175</v>
      </c>
      <c r="C1" s="153" t="s">
        <v>178</v>
      </c>
      <c r="D1" s="154"/>
      <c r="E1" s="121" t="s">
        <v>137</v>
      </c>
      <c r="F1" s="121"/>
      <c r="G1" s="121"/>
      <c r="H1" s="122" t="s">
        <v>30</v>
      </c>
      <c r="I1" s="122"/>
      <c r="J1" s="122"/>
      <c r="K1" s="122" t="s">
        <v>181</v>
      </c>
      <c r="L1" s="122"/>
      <c r="M1" s="122"/>
      <c r="N1" s="59" t="s">
        <v>31</v>
      </c>
    </row>
    <row r="2" spans="1:14" ht="18">
      <c r="A2" s="119"/>
      <c r="B2" s="123"/>
      <c r="C2" s="155"/>
      <c r="D2" s="156"/>
      <c r="E2" s="61" t="s">
        <v>32</v>
      </c>
      <c r="F2" s="61" t="s">
        <v>247</v>
      </c>
      <c r="G2" s="61" t="s">
        <v>248</v>
      </c>
      <c r="H2" s="62" t="s">
        <v>33</v>
      </c>
      <c r="I2" s="62" t="s">
        <v>34</v>
      </c>
      <c r="J2" s="62" t="s">
        <v>35</v>
      </c>
      <c r="K2" s="62" t="s">
        <v>33</v>
      </c>
      <c r="L2" s="62" t="s">
        <v>34</v>
      </c>
      <c r="M2" s="62" t="s">
        <v>35</v>
      </c>
      <c r="N2" s="63" t="s">
        <v>182</v>
      </c>
    </row>
    <row r="3" spans="1:14">
      <c r="A3" s="120" t="s">
        <v>177</v>
      </c>
      <c r="B3" s="65" t="s">
        <v>36</v>
      </c>
      <c r="C3" s="157"/>
      <c r="D3" s="158"/>
      <c r="E3" s="66">
        <v>0.16322999999999999</v>
      </c>
      <c r="F3" s="66">
        <v>3.5839999999999998E-4</v>
      </c>
      <c r="G3" s="66">
        <v>3.2013422818791899E-4</v>
      </c>
      <c r="H3" s="65">
        <f>(C3*E3)</f>
        <v>0</v>
      </c>
      <c r="I3" s="65">
        <f>C3*F3</f>
        <v>0</v>
      </c>
      <c r="J3" s="65">
        <f>C3*G3</f>
        <v>0</v>
      </c>
      <c r="K3" s="65">
        <f>H3</f>
        <v>0</v>
      </c>
      <c r="L3" s="65">
        <f>I3*'GWP-EF'!B4</f>
        <v>0</v>
      </c>
      <c r="M3" s="65">
        <f>J3*265</f>
        <v>0</v>
      </c>
      <c r="N3" s="67">
        <f>SUM(K3:M3)/1000</f>
        <v>0</v>
      </c>
    </row>
    <row r="4" spans="1:14" ht="16" customHeight="1">
      <c r="A4" s="120"/>
      <c r="B4" s="65" t="s">
        <v>37</v>
      </c>
      <c r="C4" s="157"/>
      <c r="D4" s="158"/>
      <c r="E4" s="66">
        <v>0.16814999999999999</v>
      </c>
      <c r="F4" s="66">
        <v>4.6368000000000002E-6</v>
      </c>
      <c r="G4" s="66">
        <v>1.67181208053691E-3</v>
      </c>
      <c r="H4" s="65">
        <f>(C4*E4)</f>
        <v>0</v>
      </c>
      <c r="I4" s="65">
        <f>C4*F4</f>
        <v>0</v>
      </c>
      <c r="J4" s="65">
        <f>C4*G4</f>
        <v>0</v>
      </c>
      <c r="K4" s="65">
        <f>H4</f>
        <v>0</v>
      </c>
      <c r="L4" s="65">
        <f>I4*'GWP-EF'!B4</f>
        <v>0</v>
      </c>
      <c r="M4" s="65">
        <f>J4*265</f>
        <v>0</v>
      </c>
      <c r="N4" s="67">
        <f>SUM(K4:M4)/1000</f>
        <v>0</v>
      </c>
    </row>
    <row r="5" spans="1:14" ht="16" customHeight="1">
      <c r="A5" s="68"/>
      <c r="B5" s="123" t="s">
        <v>180</v>
      </c>
      <c r="C5" s="153" t="s">
        <v>178</v>
      </c>
      <c r="D5" s="154"/>
      <c r="E5" s="69"/>
      <c r="F5" s="69"/>
      <c r="G5" s="69"/>
      <c r="H5" s="70"/>
      <c r="I5" s="70"/>
      <c r="J5" s="70"/>
      <c r="K5" s="70"/>
      <c r="L5" s="70"/>
      <c r="M5" s="70"/>
      <c r="N5" s="71"/>
    </row>
    <row r="6" spans="1:14" ht="16" customHeight="1">
      <c r="A6" s="68"/>
      <c r="B6" s="123"/>
      <c r="C6" s="155"/>
      <c r="D6" s="156"/>
      <c r="E6" s="69"/>
      <c r="F6" s="69"/>
      <c r="G6" s="69"/>
      <c r="H6" s="70"/>
      <c r="I6" s="70"/>
      <c r="J6" s="70"/>
      <c r="K6" s="70"/>
      <c r="L6" s="70"/>
      <c r="M6" s="70"/>
      <c r="N6" s="71"/>
    </row>
    <row r="7" spans="1:14">
      <c r="A7" s="64" t="s">
        <v>179</v>
      </c>
      <c r="B7" s="72"/>
      <c r="C7" s="159"/>
      <c r="D7" s="160"/>
      <c r="E7" s="66">
        <v>0.10141</v>
      </c>
      <c r="F7" s="66">
        <v>1.1199999999999999E-5</v>
      </c>
      <c r="G7" s="66">
        <v>7.2919463087248301E-4</v>
      </c>
      <c r="H7" s="65">
        <f>B7*C7*E7</f>
        <v>0</v>
      </c>
      <c r="I7" s="65">
        <f>B7*C7*F7</f>
        <v>0</v>
      </c>
      <c r="J7" s="65">
        <f>B7*C7*G7</f>
        <v>0</v>
      </c>
      <c r="K7" s="65">
        <f>H7</f>
        <v>0</v>
      </c>
      <c r="L7" s="65">
        <f>I7*'GWP-EF'!B4</f>
        <v>0</v>
      </c>
      <c r="M7" s="65">
        <f>J7*'GWP-EF'!B5</f>
        <v>0</v>
      </c>
      <c r="N7" s="67">
        <f>SUM(K7:M7)/1000</f>
        <v>0</v>
      </c>
    </row>
    <row r="8" spans="1:14" ht="16" customHeight="1">
      <c r="A8" s="68"/>
      <c r="B8" s="123" t="s">
        <v>252</v>
      </c>
      <c r="C8" s="123" t="s">
        <v>180</v>
      </c>
      <c r="D8" s="123" t="s">
        <v>178</v>
      </c>
      <c r="E8" s="69"/>
      <c r="F8" s="69"/>
      <c r="G8" s="69"/>
      <c r="H8" s="70"/>
      <c r="I8" s="70"/>
      <c r="J8" s="70"/>
      <c r="K8" s="70"/>
      <c r="L8" s="70"/>
      <c r="M8" s="70"/>
      <c r="N8" s="71"/>
    </row>
    <row r="9" spans="1:14" ht="16" customHeight="1">
      <c r="A9" s="68"/>
      <c r="B9" s="123"/>
      <c r="C9" s="123"/>
      <c r="D9" s="123"/>
      <c r="E9" s="69"/>
      <c r="F9" s="69"/>
      <c r="G9" s="69"/>
      <c r="H9" s="70"/>
      <c r="I9" s="70"/>
      <c r="J9" s="70"/>
      <c r="K9" s="70"/>
      <c r="L9" s="70"/>
      <c r="M9" s="70"/>
      <c r="N9" s="71"/>
    </row>
    <row r="10" spans="1:14">
      <c r="A10" s="120" t="s">
        <v>249</v>
      </c>
      <c r="B10" s="65" t="s">
        <v>250</v>
      </c>
      <c r="C10" s="65"/>
      <c r="D10" s="72"/>
      <c r="E10" s="66">
        <v>3.5099999999999999E-2</v>
      </c>
      <c r="F10" s="66">
        <v>7.8399999999999995E-5</v>
      </c>
      <c r="G10" s="66">
        <v>2.8456375838926197E-4</v>
      </c>
      <c r="H10" s="65">
        <f>C10*D10*E10</f>
        <v>0</v>
      </c>
      <c r="I10" s="65">
        <f>C10*D10*F10</f>
        <v>0</v>
      </c>
      <c r="J10" s="65">
        <f>C10*D10*G10</f>
        <v>0</v>
      </c>
      <c r="K10" s="65">
        <f>H10</f>
        <v>0</v>
      </c>
      <c r="L10" s="65">
        <f>I10*'GWP-EF'!B4</f>
        <v>0</v>
      </c>
      <c r="M10" s="65">
        <f>J10*'GWP-EF'!B5</f>
        <v>0</v>
      </c>
      <c r="N10" s="65">
        <f>SUM(K10:M10)/1000</f>
        <v>0</v>
      </c>
    </row>
    <row r="11" spans="1:14">
      <c r="A11" s="120"/>
      <c r="B11" s="65" t="s">
        <v>251</v>
      </c>
      <c r="C11" s="65"/>
      <c r="D11" s="72"/>
      <c r="E11" s="66">
        <v>4.4099999999999999E-3</v>
      </c>
      <c r="F11" s="66">
        <v>2.2399999999999999E-5</v>
      </c>
      <c r="G11" s="66">
        <v>2.6677852348993301E-5</v>
      </c>
      <c r="H11" s="65">
        <f>C11*D11*E11</f>
        <v>0</v>
      </c>
      <c r="I11" s="65">
        <f>C11*D11*F11</f>
        <v>0</v>
      </c>
      <c r="J11" s="65">
        <f>C11*D11*G11</f>
        <v>0</v>
      </c>
      <c r="K11" s="65">
        <f>H11</f>
        <v>0</v>
      </c>
      <c r="L11" s="65">
        <f>I11*'GWP-EF'!B4</f>
        <v>0</v>
      </c>
      <c r="M11" s="65">
        <f>J11*'GWP-EF'!B5</f>
        <v>0</v>
      </c>
      <c r="N11" s="65">
        <f>SUM(K11:M11)/1000</f>
        <v>0</v>
      </c>
    </row>
    <row r="12" spans="1:14" ht="17" thickBot="1">
      <c r="A12" s="120"/>
      <c r="B12" s="65" t="s">
        <v>253</v>
      </c>
      <c r="C12" s="65"/>
      <c r="D12" s="72"/>
      <c r="E12" s="66">
        <v>2.8320000000000001E-2</v>
      </c>
      <c r="F12" s="66">
        <v>1.2320000000000001E-4</v>
      </c>
      <c r="G12" s="66">
        <v>1.6006711409396001E-4</v>
      </c>
      <c r="H12" s="65">
        <f>C12*D12*E12</f>
        <v>0</v>
      </c>
      <c r="I12" s="65">
        <f>C12*D12*F12</f>
        <v>0</v>
      </c>
      <c r="J12" s="65">
        <f>C12*D12*G12</f>
        <v>0</v>
      </c>
      <c r="K12" s="65">
        <f>H12</f>
        <v>0</v>
      </c>
      <c r="L12" s="65">
        <f>I12*'GWP-EF'!B4</f>
        <v>0</v>
      </c>
      <c r="M12" s="73">
        <f>J12*'GWP-EF'!B5</f>
        <v>0</v>
      </c>
      <c r="N12" s="73">
        <f>SUM(K12:M12)/1000</f>
        <v>0</v>
      </c>
    </row>
    <row r="13" spans="1:14" ht="17" thickBot="1">
      <c r="M13" s="74" t="s">
        <v>41</v>
      </c>
      <c r="N13" s="75">
        <f>N3+N4+N7+N10+N11+N12</f>
        <v>0</v>
      </c>
    </row>
    <row r="17" spans="2:10">
      <c r="B17" s="76" t="s">
        <v>187</v>
      </c>
      <c r="C17" s="76"/>
      <c r="D17" s="117" t="s">
        <v>186</v>
      </c>
      <c r="E17" s="117"/>
      <c r="F17" s="117"/>
      <c r="G17" s="117"/>
      <c r="H17" s="117"/>
      <c r="I17" s="117"/>
      <c r="J17" s="117"/>
    </row>
  </sheetData>
  <mergeCells count="17">
    <mergeCell ref="K1:M1"/>
    <mergeCell ref="B1:B2"/>
    <mergeCell ref="B5:B6"/>
    <mergeCell ref="C1:D2"/>
    <mergeCell ref="C5:D6"/>
    <mergeCell ref="C3:D3"/>
    <mergeCell ref="C4:D4"/>
    <mergeCell ref="D17:J17"/>
    <mergeCell ref="A1:A2"/>
    <mergeCell ref="A3:A4"/>
    <mergeCell ref="E1:G1"/>
    <mergeCell ref="H1:J1"/>
    <mergeCell ref="A10:A12"/>
    <mergeCell ref="B8:B9"/>
    <mergeCell ref="D8:D9"/>
    <mergeCell ref="C8:C9"/>
    <mergeCell ref="C7:D7"/>
  </mergeCells>
  <hyperlinks>
    <hyperlink ref="D17" r:id="rId1" xr:uid="{B81C8D91-E0AA-3A4A-AA60-05D8E3ED2DB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D6EC6-7D48-48D6-8AD7-C8CFC42439C5}">
  <sheetPr>
    <tabColor theme="2" tint="-9.9978637043366805E-2"/>
  </sheetPr>
  <dimension ref="A1:T10"/>
  <sheetViews>
    <sheetView zoomScale="143" zoomScaleNormal="100" workbookViewId="0">
      <selection activeCell="J8" sqref="J8"/>
    </sheetView>
  </sheetViews>
  <sheetFormatPr baseColWidth="10" defaultColWidth="8.83203125" defaultRowHeight="16"/>
  <cols>
    <col min="1" max="1" width="37.1640625" style="52" bestFit="1" customWidth="1"/>
    <col min="2" max="2" width="15.6640625" style="52" bestFit="1" customWidth="1"/>
    <col min="3" max="3" width="22.5" style="52" bestFit="1" customWidth="1"/>
    <col min="4" max="6" width="14.83203125" style="52" bestFit="1" customWidth="1"/>
    <col min="7" max="7" width="10.6640625" style="52" bestFit="1" customWidth="1"/>
    <col min="8" max="11" width="11.1640625" style="52" bestFit="1" customWidth="1"/>
    <col min="12" max="12" width="9.6640625" style="52" customWidth="1"/>
    <col min="13" max="13" width="9.5" style="52" customWidth="1"/>
    <col min="14" max="14" width="9.6640625" style="52" customWidth="1"/>
    <col min="15" max="17" width="9.5" style="52" customWidth="1"/>
    <col min="18" max="18" width="32.6640625" style="52" bestFit="1" customWidth="1"/>
    <col min="19" max="16384" width="8.83203125" style="52"/>
  </cols>
  <sheetData>
    <row r="1" spans="1:20">
      <c r="A1" s="123" t="s">
        <v>163</v>
      </c>
      <c r="B1" s="123" t="s">
        <v>167</v>
      </c>
      <c r="C1" s="123" t="s">
        <v>168</v>
      </c>
      <c r="D1" s="128" t="s">
        <v>169</v>
      </c>
      <c r="E1" s="128" t="s">
        <v>170</v>
      </c>
      <c r="F1" s="131" t="s">
        <v>171</v>
      </c>
      <c r="G1" s="123" t="s">
        <v>172</v>
      </c>
      <c r="H1" s="129" t="s">
        <v>139</v>
      </c>
      <c r="I1" s="130" t="s">
        <v>137</v>
      </c>
      <c r="J1" s="130"/>
      <c r="K1" s="130"/>
      <c r="L1" s="123" t="s">
        <v>30</v>
      </c>
      <c r="M1" s="123"/>
      <c r="N1" s="123"/>
      <c r="O1" s="133" t="s">
        <v>181</v>
      </c>
      <c r="P1" s="134"/>
      <c r="Q1" s="127"/>
      <c r="R1" s="127" t="s">
        <v>183</v>
      </c>
    </row>
    <row r="2" spans="1:20" ht="18">
      <c r="A2" s="123"/>
      <c r="B2" s="123"/>
      <c r="C2" s="123"/>
      <c r="D2" s="128"/>
      <c r="E2" s="128"/>
      <c r="F2" s="132"/>
      <c r="G2" s="123"/>
      <c r="H2" s="129"/>
      <c r="I2" s="61" t="s">
        <v>32</v>
      </c>
      <c r="J2" s="61" t="s">
        <v>247</v>
      </c>
      <c r="K2" s="61" t="s">
        <v>248</v>
      </c>
      <c r="L2" s="78" t="s">
        <v>32</v>
      </c>
      <c r="M2" s="78" t="s">
        <v>247</v>
      </c>
      <c r="N2" s="78" t="s">
        <v>248</v>
      </c>
      <c r="O2" s="78" t="s">
        <v>32</v>
      </c>
      <c r="P2" s="78" t="s">
        <v>247</v>
      </c>
      <c r="Q2" s="78" t="s">
        <v>248</v>
      </c>
      <c r="R2" s="127"/>
    </row>
    <row r="3" spans="1:20">
      <c r="A3" s="79" t="s">
        <v>164</v>
      </c>
      <c r="B3" s="80"/>
      <c r="C3" s="80"/>
      <c r="D3" s="81"/>
      <c r="E3" s="81"/>
      <c r="F3" s="81"/>
      <c r="G3" s="82"/>
      <c r="H3" s="82">
        <v>3</v>
      </c>
      <c r="I3" s="83">
        <v>0.215</v>
      </c>
      <c r="J3" s="83">
        <f>0.0077/1000</f>
        <v>7.7000000000000008E-6</v>
      </c>
      <c r="K3" s="83">
        <f>0.0068/1000</f>
        <v>6.7999999999999993E-6</v>
      </c>
      <c r="L3" s="82">
        <f>G3*I3</f>
        <v>0</v>
      </c>
      <c r="M3" s="82">
        <f>G3*J3</f>
        <v>0</v>
      </c>
      <c r="N3" s="82">
        <f>G3*K3</f>
        <v>0</v>
      </c>
      <c r="O3" s="82">
        <f>L3</f>
        <v>0</v>
      </c>
      <c r="P3" s="82">
        <f>M3*28</f>
        <v>0</v>
      </c>
      <c r="Q3" s="82">
        <f>N3*265</f>
        <v>0</v>
      </c>
      <c r="R3" s="84">
        <f>SUM(O3:Q3)/1000</f>
        <v>0</v>
      </c>
    </row>
    <row r="4" spans="1:20">
      <c r="A4" s="79" t="s">
        <v>165</v>
      </c>
      <c r="B4" s="80"/>
      <c r="C4" s="80"/>
      <c r="D4" s="81"/>
      <c r="E4" s="81"/>
      <c r="F4" s="81"/>
      <c r="G4" s="82"/>
      <c r="H4" s="82">
        <v>3</v>
      </c>
      <c r="I4" s="83">
        <v>0.13300000000000001</v>
      </c>
      <c r="J4" s="83">
        <f t="shared" ref="J4:J5" si="0">0.0006/1000</f>
        <v>5.9999999999999997E-7</v>
      </c>
      <c r="K4" s="83">
        <f>0.0042/1000</f>
        <v>4.1999999999999996E-6</v>
      </c>
      <c r="L4" s="82">
        <f t="shared" ref="L4:L5" si="1">G4*I4</f>
        <v>0</v>
      </c>
      <c r="M4" s="82">
        <f t="shared" ref="M4:M5" si="2">G4*J4</f>
        <v>0</v>
      </c>
      <c r="N4" s="82">
        <f t="shared" ref="N4:N5" si="3">G4*K4</f>
        <v>0</v>
      </c>
      <c r="O4" s="82">
        <f t="shared" ref="O4:O5" si="4">L4</f>
        <v>0</v>
      </c>
      <c r="P4" s="82">
        <f t="shared" ref="P4:P5" si="5">M4*28</f>
        <v>0</v>
      </c>
      <c r="Q4" s="82">
        <f t="shared" ref="Q4:Q5" si="6">N4*265</f>
        <v>0</v>
      </c>
      <c r="R4" s="84">
        <f>SUM(O4:Q4)/1000</f>
        <v>0</v>
      </c>
    </row>
    <row r="5" spans="1:20" ht="17" thickBot="1">
      <c r="A5" s="79" t="s">
        <v>166</v>
      </c>
      <c r="B5" s="80"/>
      <c r="C5" s="80"/>
      <c r="D5" s="81"/>
      <c r="E5" s="81"/>
      <c r="F5" s="81"/>
      <c r="G5" s="82"/>
      <c r="H5" s="82">
        <v>3</v>
      </c>
      <c r="I5" s="83">
        <v>0.16500000000000001</v>
      </c>
      <c r="J5" s="83">
        <f t="shared" si="0"/>
        <v>5.9999999999999997E-7</v>
      </c>
      <c r="K5" s="83">
        <f>0.0052/1000</f>
        <v>5.1999999999999993E-6</v>
      </c>
      <c r="L5" s="82">
        <f t="shared" si="1"/>
        <v>0</v>
      </c>
      <c r="M5" s="82">
        <f t="shared" si="2"/>
        <v>0</v>
      </c>
      <c r="N5" s="82">
        <f t="shared" si="3"/>
        <v>0</v>
      </c>
      <c r="O5" s="82">
        <f t="shared" si="4"/>
        <v>0</v>
      </c>
      <c r="P5" s="82">
        <f t="shared" si="5"/>
        <v>0</v>
      </c>
      <c r="Q5" s="85">
        <f t="shared" si="6"/>
        <v>0</v>
      </c>
      <c r="R5" s="86">
        <f>SUM(O5:Q5)/1000</f>
        <v>0</v>
      </c>
    </row>
    <row r="6" spans="1:20" ht="17" thickBot="1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 t="s">
        <v>41</v>
      </c>
      <c r="R6" s="89">
        <f>SUM(R3:R5)</f>
        <v>0</v>
      </c>
    </row>
    <row r="8" spans="1:20">
      <c r="N8" s="90"/>
    </row>
    <row r="9" spans="1:20">
      <c r="M9" s="125" t="s">
        <v>173</v>
      </c>
      <c r="N9" s="125"/>
      <c r="O9" s="91" t="s">
        <v>2</v>
      </c>
      <c r="P9" s="92"/>
    </row>
    <row r="10" spans="1:20">
      <c r="M10" s="126" t="s">
        <v>174</v>
      </c>
      <c r="N10" s="126"/>
      <c r="O10" s="124" t="s">
        <v>4</v>
      </c>
      <c r="P10" s="124"/>
      <c r="Q10" s="124"/>
      <c r="R10" s="124"/>
      <c r="S10" s="124"/>
      <c r="T10" s="124"/>
    </row>
  </sheetData>
  <mergeCells count="15">
    <mergeCell ref="O10:T10"/>
    <mergeCell ref="A1:A2"/>
    <mergeCell ref="M9:N9"/>
    <mergeCell ref="M10:N10"/>
    <mergeCell ref="R1:R2"/>
    <mergeCell ref="B1:B2"/>
    <mergeCell ref="C1:C2"/>
    <mergeCell ref="D1:D2"/>
    <mergeCell ref="E1:E2"/>
    <mergeCell ref="G1:G2"/>
    <mergeCell ref="H1:H2"/>
    <mergeCell ref="I1:K1"/>
    <mergeCell ref="L1:N1"/>
    <mergeCell ref="F1:F2"/>
    <mergeCell ref="O1:Q1"/>
  </mergeCells>
  <phoneticPr fontId="21" type="noConversion"/>
  <hyperlinks>
    <hyperlink ref="O9" r:id="rId1" xr:uid="{A8DB073F-7CA5-8640-8CFA-CE3E8B4C6D4C}"/>
    <hyperlink ref="O10" r:id="rId2" xr:uid="{1F25F8FD-F0BA-C541-AEF4-C8014687842A}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FC9E7-37D3-4C43-BFF6-A369C4699B97}">
  <sheetPr>
    <tabColor theme="2" tint="-9.9978637043366805E-2"/>
  </sheetPr>
  <dimension ref="A1:H12"/>
  <sheetViews>
    <sheetView zoomScale="139" workbookViewId="0">
      <selection activeCell="E19" sqref="E19"/>
    </sheetView>
  </sheetViews>
  <sheetFormatPr baseColWidth="10" defaultRowHeight="16"/>
  <cols>
    <col min="1" max="1" width="10.5" style="52" bestFit="1" customWidth="1"/>
    <col min="2" max="2" width="18.6640625" style="52" bestFit="1" customWidth="1"/>
    <col min="3" max="3" width="17.1640625" style="52" bestFit="1" customWidth="1"/>
    <col min="4" max="4" width="13.6640625" style="52" bestFit="1" customWidth="1"/>
    <col min="5" max="5" width="15" style="52" bestFit="1" customWidth="1"/>
    <col min="6" max="6" width="28.33203125" style="52" bestFit="1" customWidth="1"/>
    <col min="7" max="7" width="20" style="52" bestFit="1" customWidth="1"/>
    <col min="8" max="16384" width="10.83203125" style="52"/>
  </cols>
  <sheetData>
    <row r="1" spans="1:8" s="60" customFormat="1">
      <c r="A1" s="123" t="s">
        <v>176</v>
      </c>
      <c r="B1" s="123" t="s">
        <v>191</v>
      </c>
      <c r="C1" s="123" t="s">
        <v>235</v>
      </c>
      <c r="D1" s="123" t="s">
        <v>189</v>
      </c>
      <c r="E1" s="77" t="s">
        <v>232</v>
      </c>
      <c r="F1" s="58" t="s">
        <v>233</v>
      </c>
      <c r="G1" s="93" t="s">
        <v>31</v>
      </c>
    </row>
    <row r="2" spans="1:8" s="60" customFormat="1">
      <c r="A2" s="123"/>
      <c r="B2" s="123"/>
      <c r="C2" s="123"/>
      <c r="D2" s="123"/>
      <c r="E2" s="78" t="s">
        <v>138</v>
      </c>
      <c r="F2" s="94" t="s">
        <v>33</v>
      </c>
      <c r="G2" s="95" t="s">
        <v>190</v>
      </c>
    </row>
    <row r="3" spans="1:8">
      <c r="A3" s="136" t="s">
        <v>188</v>
      </c>
      <c r="B3" s="44" t="s">
        <v>201</v>
      </c>
      <c r="C3" s="44"/>
      <c r="D3" s="44"/>
      <c r="E3" s="96">
        <f>VLOOKUP(B3,'Hotel Stay EF'!B2:D39,3,FALSE)</f>
        <v>14.7</v>
      </c>
      <c r="F3" s="44">
        <f>C3*D3*E3</f>
        <v>0</v>
      </c>
      <c r="G3" s="44">
        <f>F3/1000</f>
        <v>0</v>
      </c>
    </row>
    <row r="4" spans="1:8">
      <c r="A4" s="137"/>
      <c r="B4" s="44" t="s">
        <v>213</v>
      </c>
      <c r="C4" s="44"/>
      <c r="D4" s="44"/>
      <c r="E4" s="96">
        <f>VLOOKUP(B4,'Hotel Stay EF'!B3:D40,3,FALSE)</f>
        <v>61.5</v>
      </c>
      <c r="F4" s="44">
        <f>C4*D4*E4</f>
        <v>0</v>
      </c>
      <c r="G4" s="44">
        <f>F4/1000</f>
        <v>0</v>
      </c>
    </row>
    <row r="5" spans="1:8" ht="17" thickBot="1">
      <c r="A5" s="138"/>
      <c r="B5" s="44" t="s">
        <v>229</v>
      </c>
      <c r="C5" s="44"/>
      <c r="D5" s="44"/>
      <c r="E5" s="96">
        <f>VLOOKUP(B5,'Hotel Stay EF'!B4:D41,3,FALSE)</f>
        <v>63.8</v>
      </c>
      <c r="F5" s="97">
        <f>C5*D5*E5</f>
        <v>0</v>
      </c>
      <c r="G5" s="97">
        <f>F5/1000</f>
        <v>0</v>
      </c>
    </row>
    <row r="6" spans="1:8" ht="17" thickBot="1">
      <c r="F6" s="98" t="s">
        <v>41</v>
      </c>
      <c r="G6" s="99">
        <f>SUM(G3:G5)</f>
        <v>0</v>
      </c>
    </row>
    <row r="12" spans="1:8">
      <c r="B12" s="100" t="s">
        <v>236</v>
      </c>
      <c r="C12" s="135" t="s">
        <v>237</v>
      </c>
      <c r="D12" s="135"/>
      <c r="E12" s="135"/>
      <c r="F12" s="135"/>
      <c r="G12" s="135"/>
      <c r="H12" s="135"/>
    </row>
  </sheetData>
  <mergeCells count="6">
    <mergeCell ref="C12:H12"/>
    <mergeCell ref="A3:A5"/>
    <mergeCell ref="A1:A2"/>
    <mergeCell ref="B1:B2"/>
    <mergeCell ref="D1:D2"/>
    <mergeCell ref="C1:C2"/>
  </mergeCells>
  <hyperlinks>
    <hyperlink ref="C12" r:id="rId1" xr:uid="{310ADE84-C6B5-F746-99E5-B1D1518CFD1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AC05A7-3E16-2B4A-A8F0-AEACDE4DBEF5}">
          <x14:formula1>
            <xm:f>'Hotel Stay EF'!$B$2:$B$39</xm:f>
          </x14:formula1>
          <xm:sqref>B3:B5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7131E-8D37-D545-9C91-79801C9CCA31}">
  <sheetPr>
    <tabColor theme="0"/>
  </sheetPr>
  <dimension ref="A1:F42"/>
  <sheetViews>
    <sheetView workbookViewId="0">
      <selection activeCell="F37" sqref="F37"/>
    </sheetView>
  </sheetViews>
  <sheetFormatPr baseColWidth="10" defaultRowHeight="15"/>
  <cols>
    <col min="1" max="1" width="18.33203125" customWidth="1"/>
    <col min="2" max="2" width="21.6640625" customWidth="1"/>
    <col min="3" max="3" width="21.5" customWidth="1"/>
    <col min="4" max="4" width="19.6640625" customWidth="1"/>
    <col min="6" max="6" width="16.83203125" customWidth="1"/>
  </cols>
  <sheetData>
    <row r="1" spans="1:4" ht="17">
      <c r="A1" s="42" t="s">
        <v>176</v>
      </c>
      <c r="B1" s="42" t="s">
        <v>191</v>
      </c>
      <c r="C1" s="42" t="s">
        <v>192</v>
      </c>
      <c r="D1" s="43" t="s">
        <v>193</v>
      </c>
    </row>
    <row r="2" spans="1:4" ht="15" customHeight="1">
      <c r="A2" s="139" t="s">
        <v>188</v>
      </c>
      <c r="B2" s="40" t="s">
        <v>195</v>
      </c>
      <c r="C2" s="40" t="s">
        <v>194</v>
      </c>
      <c r="D2" s="41">
        <v>35</v>
      </c>
    </row>
    <row r="3" spans="1:4">
      <c r="A3" s="140"/>
      <c r="B3" s="40" t="s">
        <v>196</v>
      </c>
      <c r="C3" s="40" t="s">
        <v>194</v>
      </c>
      <c r="D3" s="41">
        <v>12.2</v>
      </c>
    </row>
    <row r="4" spans="1:4">
      <c r="A4" s="140"/>
      <c r="B4" s="40" t="s">
        <v>197</v>
      </c>
      <c r="C4" s="40" t="s">
        <v>194</v>
      </c>
      <c r="D4" s="41">
        <v>8.6999999999999993</v>
      </c>
    </row>
    <row r="5" spans="1:4">
      <c r="A5" s="140"/>
      <c r="B5" s="40" t="s">
        <v>198</v>
      </c>
      <c r="C5" s="40" t="s">
        <v>194</v>
      </c>
      <c r="D5" s="41">
        <v>7.4</v>
      </c>
    </row>
    <row r="6" spans="1:4">
      <c r="A6" s="140"/>
      <c r="B6" s="40" t="s">
        <v>199</v>
      </c>
      <c r="C6" s="40" t="s">
        <v>194</v>
      </c>
      <c r="D6" s="41">
        <v>27.6</v>
      </c>
    </row>
    <row r="7" spans="1:4">
      <c r="A7" s="140"/>
      <c r="B7" s="40" t="s">
        <v>200</v>
      </c>
      <c r="C7" s="40" t="s">
        <v>194</v>
      </c>
      <c r="D7" s="41">
        <v>53.5</v>
      </c>
    </row>
    <row r="8" spans="1:4">
      <c r="A8" s="140"/>
      <c r="B8" s="40" t="s">
        <v>201</v>
      </c>
      <c r="C8" s="40" t="s">
        <v>194</v>
      </c>
      <c r="D8" s="41">
        <v>14.7</v>
      </c>
    </row>
    <row r="9" spans="1:4">
      <c r="A9" s="140"/>
      <c r="B9" s="40" t="s">
        <v>202</v>
      </c>
      <c r="C9" s="40" t="s">
        <v>194</v>
      </c>
      <c r="D9" s="41">
        <v>4.7</v>
      </c>
    </row>
    <row r="10" spans="1:4">
      <c r="A10" s="140"/>
      <c r="B10" s="40" t="s">
        <v>203</v>
      </c>
      <c r="C10" s="40" t="s">
        <v>194</v>
      </c>
      <c r="D10" s="41">
        <v>44.2</v>
      </c>
    </row>
    <row r="11" spans="1:4">
      <c r="A11" s="140"/>
      <c r="B11" s="40" t="s">
        <v>204</v>
      </c>
      <c r="C11" s="40" t="s">
        <v>194</v>
      </c>
      <c r="D11" s="41">
        <v>6.7</v>
      </c>
    </row>
    <row r="12" spans="1:4">
      <c r="A12" s="140"/>
      <c r="B12" s="40" t="s">
        <v>205</v>
      </c>
      <c r="C12" s="40" t="s">
        <v>194</v>
      </c>
      <c r="D12" s="41">
        <v>13.2</v>
      </c>
    </row>
    <row r="13" spans="1:4">
      <c r="A13" s="140"/>
      <c r="B13" s="40" t="s">
        <v>206</v>
      </c>
      <c r="C13" s="40" t="s">
        <v>194</v>
      </c>
      <c r="D13" s="41">
        <v>51.5</v>
      </c>
    </row>
    <row r="14" spans="1:4">
      <c r="A14" s="140"/>
      <c r="B14" s="40" t="s">
        <v>207</v>
      </c>
      <c r="C14" s="40" t="s">
        <v>194</v>
      </c>
      <c r="D14" s="41">
        <v>58.9</v>
      </c>
    </row>
    <row r="15" spans="1:4">
      <c r="A15" s="140"/>
      <c r="B15" s="40" t="s">
        <v>208</v>
      </c>
      <c r="C15" s="40" t="s">
        <v>194</v>
      </c>
      <c r="D15" s="41">
        <v>62.7</v>
      </c>
    </row>
    <row r="16" spans="1:4">
      <c r="A16" s="140"/>
      <c r="B16" s="40" t="s">
        <v>209</v>
      </c>
      <c r="C16" s="40" t="s">
        <v>194</v>
      </c>
      <c r="D16" s="41">
        <v>14.3</v>
      </c>
    </row>
    <row r="17" spans="1:4">
      <c r="A17" s="140"/>
      <c r="B17" s="40" t="s">
        <v>210</v>
      </c>
      <c r="C17" s="40" t="s">
        <v>194</v>
      </c>
      <c r="D17" s="41">
        <v>39</v>
      </c>
    </row>
    <row r="18" spans="1:4">
      <c r="A18" s="140"/>
      <c r="B18" s="40" t="s">
        <v>211</v>
      </c>
      <c r="C18" s="40" t="s">
        <v>194</v>
      </c>
      <c r="D18" s="41">
        <v>68.900000000000006</v>
      </c>
    </row>
    <row r="19" spans="1:4">
      <c r="A19" s="140"/>
      <c r="B19" s="40" t="s">
        <v>212</v>
      </c>
      <c r="C19" s="40" t="s">
        <v>194</v>
      </c>
      <c r="D19" s="41">
        <v>55.8</v>
      </c>
    </row>
    <row r="20" spans="1:4">
      <c r="A20" s="140"/>
      <c r="B20" s="40" t="s">
        <v>213</v>
      </c>
      <c r="C20" s="40" t="s">
        <v>194</v>
      </c>
      <c r="D20" s="41">
        <v>61.5</v>
      </c>
    </row>
    <row r="21" spans="1:4">
      <c r="A21" s="140"/>
      <c r="B21" s="40" t="s">
        <v>214</v>
      </c>
      <c r="C21" s="40" t="s">
        <v>194</v>
      </c>
      <c r="D21" s="41">
        <v>152.19999999999999</v>
      </c>
    </row>
    <row r="22" spans="1:4">
      <c r="A22" s="140"/>
      <c r="B22" s="40" t="s">
        <v>215</v>
      </c>
      <c r="C22" s="40" t="s">
        <v>194</v>
      </c>
      <c r="D22" s="41">
        <v>19.3</v>
      </c>
    </row>
    <row r="23" spans="1:4">
      <c r="A23" s="140"/>
      <c r="B23" s="40" t="s">
        <v>216</v>
      </c>
      <c r="C23" s="40" t="s">
        <v>194</v>
      </c>
      <c r="D23" s="41">
        <v>14.8</v>
      </c>
    </row>
    <row r="24" spans="1:4">
      <c r="A24" s="140"/>
      <c r="B24" s="40" t="s">
        <v>217</v>
      </c>
      <c r="C24" s="40" t="s">
        <v>194</v>
      </c>
      <c r="D24" s="41">
        <v>90.3</v>
      </c>
    </row>
    <row r="25" spans="1:4">
      <c r="A25" s="140"/>
      <c r="B25" s="40" t="s">
        <v>218</v>
      </c>
      <c r="C25" s="40" t="s">
        <v>194</v>
      </c>
      <c r="D25" s="41">
        <v>54.3</v>
      </c>
    </row>
    <row r="26" spans="1:4">
      <c r="A26" s="140"/>
      <c r="B26" s="40" t="s">
        <v>219</v>
      </c>
      <c r="C26" s="40" t="s">
        <v>194</v>
      </c>
      <c r="D26" s="41">
        <v>19</v>
      </c>
    </row>
    <row r="27" spans="1:4">
      <c r="A27" s="140"/>
      <c r="B27" s="40" t="s">
        <v>220</v>
      </c>
      <c r="C27" s="40" t="s">
        <v>194</v>
      </c>
      <c r="D27" s="41">
        <v>86.2</v>
      </c>
    </row>
    <row r="28" spans="1:4">
      <c r="A28" s="140"/>
      <c r="B28" s="40" t="s">
        <v>221</v>
      </c>
      <c r="C28" s="40" t="s">
        <v>194</v>
      </c>
      <c r="D28" s="41">
        <v>24.2</v>
      </c>
    </row>
    <row r="29" spans="1:4">
      <c r="A29" s="140"/>
      <c r="B29" s="40" t="s">
        <v>222</v>
      </c>
      <c r="C29" s="40" t="s">
        <v>194</v>
      </c>
      <c r="D29" s="41">
        <v>106.4</v>
      </c>
    </row>
    <row r="30" spans="1:4">
      <c r="A30" s="140"/>
      <c r="B30" s="40" t="s">
        <v>223</v>
      </c>
      <c r="C30" s="40" t="s">
        <v>194</v>
      </c>
      <c r="D30" s="41">
        <v>24.5</v>
      </c>
    </row>
    <row r="31" spans="1:4">
      <c r="A31" s="140"/>
      <c r="B31" s="40" t="s">
        <v>224</v>
      </c>
      <c r="C31" s="40" t="s">
        <v>194</v>
      </c>
      <c r="D31" s="41">
        <v>51.4</v>
      </c>
    </row>
    <row r="32" spans="1:4">
      <c r="A32" s="140"/>
      <c r="B32" s="40" t="s">
        <v>225</v>
      </c>
      <c r="C32" s="40" t="s">
        <v>194</v>
      </c>
      <c r="D32" s="41">
        <v>7</v>
      </c>
    </row>
    <row r="33" spans="1:6">
      <c r="A33" s="140"/>
      <c r="B33" s="40" t="s">
        <v>226</v>
      </c>
      <c r="C33" s="40" t="s">
        <v>194</v>
      </c>
      <c r="D33" s="41">
        <v>6.6</v>
      </c>
    </row>
    <row r="34" spans="1:6">
      <c r="A34" s="140"/>
      <c r="B34" s="40" t="s">
        <v>227</v>
      </c>
      <c r="C34" s="40" t="s">
        <v>194</v>
      </c>
      <c r="D34" s="41">
        <v>43.4</v>
      </c>
    </row>
    <row r="35" spans="1:6">
      <c r="A35" s="140"/>
      <c r="B35" s="40" t="s">
        <v>228</v>
      </c>
      <c r="C35" s="40" t="s">
        <v>194</v>
      </c>
      <c r="D35" s="41">
        <v>32.1</v>
      </c>
    </row>
    <row r="36" spans="1:6">
      <c r="A36" s="140"/>
      <c r="B36" s="40" t="s">
        <v>229</v>
      </c>
      <c r="C36" s="40" t="s">
        <v>194</v>
      </c>
      <c r="D36" s="41">
        <v>63.8</v>
      </c>
    </row>
    <row r="37" spans="1:6">
      <c r="A37" s="140"/>
      <c r="B37" s="40" t="s">
        <v>230</v>
      </c>
      <c r="C37" s="40" t="s">
        <v>194</v>
      </c>
      <c r="D37" s="41">
        <v>16.100000000000001</v>
      </c>
    </row>
    <row r="38" spans="1:6">
      <c r="A38" s="140"/>
      <c r="B38" s="40" t="s">
        <v>231</v>
      </c>
      <c r="C38" s="40" t="s">
        <v>194</v>
      </c>
      <c r="D38" s="41">
        <v>38.5</v>
      </c>
    </row>
    <row r="39" spans="1:6">
      <c r="A39" s="141"/>
      <c r="B39" s="40" t="s">
        <v>234</v>
      </c>
      <c r="C39" s="40" t="s">
        <v>194</v>
      </c>
      <c r="D39" s="41">
        <v>40.299999999999997</v>
      </c>
    </row>
    <row r="42" spans="1:6" ht="16">
      <c r="A42" s="135" t="s">
        <v>237</v>
      </c>
      <c r="B42" s="135"/>
      <c r="C42" s="135"/>
      <c r="D42" s="135"/>
      <c r="E42" s="135"/>
      <c r="F42" s="135"/>
    </row>
  </sheetData>
  <mergeCells count="2">
    <mergeCell ref="A2:A39"/>
    <mergeCell ref="A42:F42"/>
  </mergeCells>
  <conditionalFormatting sqref="D2:D39">
    <cfRule type="expression" dxfId="0" priority="1" stopIfTrue="1">
      <formula>D2=0</formula>
    </cfRule>
  </conditionalFormatting>
  <hyperlinks>
    <hyperlink ref="A42" r:id="rId1" xr:uid="{826FCD8B-9C4E-1C41-B63C-1B82BA35817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25"/>
  <sheetViews>
    <sheetView zoomScale="90" zoomScaleNormal="90" workbookViewId="0">
      <pane ySplit="2" topLeftCell="A99" activePane="bottomLeft" state="frozen"/>
      <selection sqref="A1:A3"/>
      <selection pane="bottomLeft" activeCell="C125" sqref="C125:N125"/>
    </sheetView>
  </sheetViews>
  <sheetFormatPr baseColWidth="10" defaultColWidth="8.83203125" defaultRowHeight="15"/>
  <cols>
    <col min="2" max="2" width="23.83203125" customWidth="1"/>
    <col min="3" max="3" width="10.5" bestFit="1" customWidth="1"/>
    <col min="4" max="4" width="11" bestFit="1" customWidth="1"/>
    <col min="5" max="5" width="10.1640625" bestFit="1" customWidth="1"/>
    <col min="6" max="6" width="11" bestFit="1" customWidth="1"/>
    <col min="7" max="7" width="11.1640625" bestFit="1" customWidth="1"/>
    <col min="8" max="8" width="13" bestFit="1" customWidth="1"/>
    <col min="9" max="9" width="13.33203125" bestFit="1" customWidth="1"/>
    <col min="10" max="10" width="12.6640625" bestFit="1" customWidth="1"/>
    <col min="11" max="12" width="10.5" bestFit="1" customWidth="1"/>
    <col min="13" max="14" width="11.5" bestFit="1" customWidth="1"/>
    <col min="15" max="15" width="14.5" customWidth="1"/>
    <col min="16" max="16" width="8.5" customWidth="1"/>
  </cols>
  <sheetData>
    <row r="1" spans="1:16" ht="15" customHeight="1">
      <c r="A1" s="143" t="s">
        <v>140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16" ht="29.25" customHeight="1">
      <c r="A2" s="15" t="s">
        <v>141</v>
      </c>
      <c r="B2" s="15" t="s">
        <v>40</v>
      </c>
      <c r="C2" s="15" t="s">
        <v>6</v>
      </c>
      <c r="D2" s="15" t="s">
        <v>134</v>
      </c>
      <c r="E2" s="15" t="s">
        <v>8</v>
      </c>
      <c r="F2" s="15" t="s">
        <v>11</v>
      </c>
      <c r="G2" s="15" t="s">
        <v>15</v>
      </c>
      <c r="H2" s="15" t="s">
        <v>16</v>
      </c>
      <c r="I2" s="15" t="s">
        <v>18</v>
      </c>
      <c r="J2" s="15" t="s">
        <v>20</v>
      </c>
      <c r="K2" s="15" t="s">
        <v>23</v>
      </c>
      <c r="L2" s="15" t="s">
        <v>26</v>
      </c>
      <c r="M2" s="15" t="s">
        <v>27</v>
      </c>
      <c r="N2" s="15" t="s">
        <v>29</v>
      </c>
      <c r="O2" s="15" t="s">
        <v>136</v>
      </c>
      <c r="P2" s="15" t="s">
        <v>5</v>
      </c>
    </row>
    <row r="3" spans="1:16" ht="21" customHeight="1">
      <c r="A3" s="33">
        <v>2</v>
      </c>
      <c r="B3" s="33" t="s">
        <v>42</v>
      </c>
      <c r="C3" s="25"/>
      <c r="D3" s="25"/>
      <c r="E3" s="25"/>
      <c r="F3" s="26"/>
      <c r="G3" s="25"/>
      <c r="H3" s="25"/>
      <c r="I3" s="25"/>
      <c r="J3" s="25"/>
      <c r="K3" s="25"/>
      <c r="L3" s="25"/>
      <c r="M3" s="25"/>
      <c r="N3" s="25"/>
      <c r="O3" s="16">
        <f>F3</f>
        <v>0</v>
      </c>
      <c r="P3" s="17"/>
    </row>
    <row r="4" spans="1:16" ht="19.5" customHeight="1">
      <c r="A4" s="18">
        <v>4</v>
      </c>
      <c r="B4" s="18" t="s">
        <v>43</v>
      </c>
      <c r="C4" s="27"/>
      <c r="D4" s="27"/>
      <c r="E4" s="27"/>
      <c r="F4" s="27"/>
      <c r="G4" s="28"/>
      <c r="H4" s="28"/>
      <c r="I4" s="28"/>
      <c r="J4" s="28"/>
      <c r="K4" s="28"/>
      <c r="L4" s="27"/>
      <c r="M4" s="27"/>
      <c r="N4" s="27"/>
      <c r="O4" s="19">
        <f>SUM(C4:N4)</f>
        <v>0</v>
      </c>
      <c r="P4" s="20"/>
    </row>
    <row r="5" spans="1:16" s="1" customFormat="1">
      <c r="A5" s="18">
        <v>6</v>
      </c>
      <c r="B5" s="18" t="s">
        <v>44</v>
      </c>
      <c r="C5" s="29"/>
      <c r="D5" s="29"/>
      <c r="E5" s="29"/>
      <c r="F5" s="29"/>
      <c r="G5" s="29"/>
      <c r="H5" s="28"/>
      <c r="I5" s="28"/>
      <c r="J5" s="29"/>
      <c r="K5" s="29"/>
      <c r="L5" s="29"/>
      <c r="M5" s="29"/>
      <c r="N5" s="29"/>
      <c r="O5" s="19">
        <f>SUM(C5:N5)</f>
        <v>0</v>
      </c>
      <c r="P5" s="21"/>
    </row>
    <row r="6" spans="1:16">
      <c r="A6" s="18">
        <v>7</v>
      </c>
      <c r="B6" s="18" t="s">
        <v>45</v>
      </c>
      <c r="C6" s="29"/>
      <c r="D6" s="29"/>
      <c r="E6" s="29"/>
      <c r="F6" s="29"/>
      <c r="G6" s="29"/>
      <c r="H6" s="28"/>
      <c r="I6" s="28"/>
      <c r="J6" s="28"/>
      <c r="K6" s="28"/>
      <c r="L6" s="28"/>
      <c r="M6" s="28"/>
      <c r="N6" s="29"/>
      <c r="O6" s="19">
        <f>SUM(C6:N6)</f>
        <v>0</v>
      </c>
      <c r="P6" s="21"/>
    </row>
    <row r="7" spans="1:16">
      <c r="A7" s="18">
        <v>12</v>
      </c>
      <c r="B7" s="18" t="s">
        <v>142</v>
      </c>
      <c r="C7" s="29"/>
      <c r="D7" s="29"/>
      <c r="E7" s="29"/>
      <c r="F7" s="29"/>
      <c r="G7" s="29"/>
      <c r="H7" s="29"/>
      <c r="I7" s="28"/>
      <c r="J7" s="28"/>
      <c r="K7" s="28"/>
      <c r="L7" s="29"/>
      <c r="M7" s="29"/>
      <c r="N7" s="29"/>
      <c r="O7" s="19">
        <f>SUM(C7:N7)</f>
        <v>0</v>
      </c>
      <c r="P7" s="21"/>
    </row>
    <row r="8" spans="1:16" s="1" customFormat="1">
      <c r="A8" s="18">
        <v>14</v>
      </c>
      <c r="B8" s="18" t="s">
        <v>46</v>
      </c>
      <c r="C8" s="29"/>
      <c r="D8" s="29"/>
      <c r="E8" s="29"/>
      <c r="F8" s="28"/>
      <c r="G8" s="28"/>
      <c r="H8" s="28"/>
      <c r="I8" s="28"/>
      <c r="J8" s="28"/>
      <c r="K8" s="28"/>
      <c r="L8" s="28"/>
      <c r="M8" s="29"/>
      <c r="N8" s="28"/>
      <c r="O8" s="19">
        <f t="shared" ref="O8:O68" si="0">SUM(C8:N8)</f>
        <v>0</v>
      </c>
      <c r="P8" s="21"/>
    </row>
    <row r="9" spans="1:16" s="1" customFormat="1">
      <c r="A9" s="18">
        <v>16</v>
      </c>
      <c r="B9" s="18" t="s">
        <v>47</v>
      </c>
      <c r="C9" s="29"/>
      <c r="D9" s="29"/>
      <c r="E9" s="29"/>
      <c r="F9" s="29"/>
      <c r="G9" s="29"/>
      <c r="H9" s="28"/>
      <c r="I9" s="28"/>
      <c r="J9" s="28"/>
      <c r="K9" s="28"/>
      <c r="L9" s="28"/>
      <c r="M9" s="29"/>
      <c r="N9" s="29"/>
      <c r="O9" s="19">
        <f t="shared" si="0"/>
        <v>0</v>
      </c>
      <c r="P9" s="21"/>
    </row>
    <row r="10" spans="1:16" s="1" customFormat="1" ht="21" customHeight="1">
      <c r="A10" s="18">
        <v>18</v>
      </c>
      <c r="B10" s="18" t="s">
        <v>28</v>
      </c>
      <c r="C10" s="27"/>
      <c r="D10" s="27"/>
      <c r="E10" s="27"/>
      <c r="F10" s="27"/>
      <c r="G10" s="27"/>
      <c r="H10" s="28"/>
      <c r="I10" s="28"/>
      <c r="J10" s="28"/>
      <c r="K10" s="28"/>
      <c r="L10" s="28"/>
      <c r="M10" s="28"/>
      <c r="N10" s="27"/>
      <c r="O10" s="19">
        <f t="shared" si="0"/>
        <v>0</v>
      </c>
      <c r="P10" s="21"/>
    </row>
    <row r="11" spans="1:16" ht="19.5" customHeight="1">
      <c r="A11" s="18">
        <v>22</v>
      </c>
      <c r="B11" s="18" t="s">
        <v>48</v>
      </c>
      <c r="C11" s="29"/>
      <c r="D11" s="29"/>
      <c r="E11" s="29"/>
      <c r="F11" s="29"/>
      <c r="G11" s="28"/>
      <c r="H11" s="28"/>
      <c r="I11" s="27"/>
      <c r="J11" s="28"/>
      <c r="K11" s="28"/>
      <c r="L11" s="28"/>
      <c r="M11" s="28"/>
      <c r="N11" s="28"/>
      <c r="O11" s="19">
        <f>SUM(C11:F11)</f>
        <v>0</v>
      </c>
      <c r="P11" s="21"/>
    </row>
    <row r="12" spans="1:16">
      <c r="A12" s="18">
        <v>24</v>
      </c>
      <c r="B12" s="18" t="s">
        <v>49</v>
      </c>
      <c r="C12" s="28"/>
      <c r="D12" s="28"/>
      <c r="E12" s="29"/>
      <c r="F12" s="29"/>
      <c r="G12" s="29"/>
      <c r="H12" s="28"/>
      <c r="I12" s="28"/>
      <c r="J12" s="28"/>
      <c r="K12" s="28"/>
      <c r="L12" s="28"/>
      <c r="M12" s="29"/>
      <c r="N12" s="29"/>
      <c r="O12" s="19">
        <f t="shared" si="0"/>
        <v>0</v>
      </c>
      <c r="P12" s="21"/>
    </row>
    <row r="13" spans="1:16">
      <c r="A13" s="18">
        <v>25</v>
      </c>
      <c r="B13" s="18" t="s">
        <v>50</v>
      </c>
      <c r="C13" s="29"/>
      <c r="D13" s="29"/>
      <c r="E13" s="29"/>
      <c r="F13" s="29"/>
      <c r="G13" s="28"/>
      <c r="H13" s="28"/>
      <c r="I13" s="28"/>
      <c r="J13" s="28"/>
      <c r="K13" s="28"/>
      <c r="L13" s="28"/>
      <c r="M13" s="29"/>
      <c r="N13" s="29"/>
      <c r="O13" s="19">
        <f t="shared" si="0"/>
        <v>0</v>
      </c>
      <c r="P13" s="21"/>
    </row>
    <row r="14" spans="1:16">
      <c r="A14" s="18">
        <v>27</v>
      </c>
      <c r="B14" s="18" t="s">
        <v>51</v>
      </c>
      <c r="C14" s="29"/>
      <c r="D14" s="29"/>
      <c r="E14" s="29"/>
      <c r="F14" s="29"/>
      <c r="G14" s="29"/>
      <c r="H14" s="28"/>
      <c r="I14" s="28"/>
      <c r="J14" s="29"/>
      <c r="K14" s="29"/>
      <c r="L14" s="29"/>
      <c r="M14" s="29"/>
      <c r="N14" s="29"/>
      <c r="O14" s="19">
        <f t="shared" si="0"/>
        <v>0</v>
      </c>
      <c r="P14" s="21"/>
    </row>
    <row r="15" spans="1:16">
      <c r="A15" s="18">
        <v>28</v>
      </c>
      <c r="B15" s="18" t="s">
        <v>52</v>
      </c>
      <c r="C15" s="29"/>
      <c r="D15" s="29"/>
      <c r="E15" s="29"/>
      <c r="F15" s="29"/>
      <c r="G15" s="29"/>
      <c r="H15" s="28"/>
      <c r="I15" s="29"/>
      <c r="J15" s="29"/>
      <c r="K15" s="29"/>
      <c r="L15" s="29"/>
      <c r="M15" s="29"/>
      <c r="N15" s="29"/>
      <c r="O15" s="19">
        <f t="shared" si="0"/>
        <v>0</v>
      </c>
      <c r="P15" s="21"/>
    </row>
    <row r="16" spans="1:16">
      <c r="A16" s="18">
        <v>31</v>
      </c>
      <c r="B16" s="18" t="s">
        <v>53</v>
      </c>
      <c r="C16" s="28"/>
      <c r="D16" s="28"/>
      <c r="E16" s="28"/>
      <c r="F16" s="28"/>
      <c r="G16" s="28"/>
      <c r="H16" s="28"/>
      <c r="I16" s="28"/>
      <c r="J16" s="28"/>
      <c r="K16" s="28"/>
      <c r="L16" s="29"/>
      <c r="M16" s="28"/>
      <c r="N16" s="28"/>
      <c r="O16" s="19">
        <f t="shared" si="0"/>
        <v>0</v>
      </c>
      <c r="P16" s="21"/>
    </row>
    <row r="17" spans="1:16">
      <c r="A17" s="18">
        <v>32</v>
      </c>
      <c r="B17" s="18" t="s">
        <v>54</v>
      </c>
      <c r="C17" s="29"/>
      <c r="D17" s="29"/>
      <c r="E17" s="29"/>
      <c r="F17" s="29"/>
      <c r="G17" s="28"/>
      <c r="H17" s="28"/>
      <c r="I17" s="28"/>
      <c r="J17" s="28"/>
      <c r="K17" s="28"/>
      <c r="L17" s="28"/>
      <c r="M17" s="28"/>
      <c r="N17" s="29"/>
      <c r="O17" s="19">
        <f t="shared" si="0"/>
        <v>0</v>
      </c>
      <c r="P17" s="21"/>
    </row>
    <row r="18" spans="1:16" ht="19.5" customHeight="1">
      <c r="A18" s="18">
        <v>33</v>
      </c>
      <c r="B18" s="18" t="s">
        <v>55</v>
      </c>
      <c r="C18" s="29"/>
      <c r="D18" s="29"/>
      <c r="E18" s="29"/>
      <c r="F18" s="29"/>
      <c r="G18" s="28"/>
      <c r="H18" s="28"/>
      <c r="I18" s="28"/>
      <c r="J18" s="28"/>
      <c r="K18" s="28"/>
      <c r="L18" s="28"/>
      <c r="M18" s="29"/>
      <c r="N18" s="29"/>
      <c r="O18" s="19">
        <f t="shared" si="0"/>
        <v>0</v>
      </c>
      <c r="P18" s="21"/>
    </row>
    <row r="19" spans="1:16" ht="16.5" customHeight="1">
      <c r="A19" s="18">
        <v>36</v>
      </c>
      <c r="B19" s="18" t="s">
        <v>56</v>
      </c>
      <c r="C19" s="30"/>
      <c r="D19" s="30"/>
      <c r="E19" s="30"/>
      <c r="F19" s="30"/>
      <c r="G19" s="30"/>
      <c r="H19" s="30"/>
      <c r="I19" s="28"/>
      <c r="J19" s="28"/>
      <c r="K19" s="28"/>
      <c r="L19" s="30"/>
      <c r="M19" s="30"/>
      <c r="N19" s="30"/>
      <c r="O19" s="19">
        <f t="shared" si="0"/>
        <v>0</v>
      </c>
      <c r="P19" s="21"/>
    </row>
    <row r="20" spans="1:16">
      <c r="A20" s="18">
        <v>37</v>
      </c>
      <c r="B20" s="18" t="s">
        <v>57</v>
      </c>
      <c r="C20" s="29"/>
      <c r="D20" s="29"/>
      <c r="E20" s="29"/>
      <c r="F20" s="29"/>
      <c r="G20" s="28"/>
      <c r="H20" s="28"/>
      <c r="I20" s="28"/>
      <c r="J20" s="28"/>
      <c r="K20" s="28"/>
      <c r="L20" s="29"/>
      <c r="M20" s="29"/>
      <c r="N20" s="29"/>
      <c r="O20" s="19">
        <f t="shared" si="0"/>
        <v>0</v>
      </c>
      <c r="P20" s="21"/>
    </row>
    <row r="21" spans="1:16">
      <c r="A21" s="18">
        <v>38</v>
      </c>
      <c r="B21" s="18" t="s">
        <v>58</v>
      </c>
      <c r="C21" s="29"/>
      <c r="D21" s="29"/>
      <c r="E21" s="28"/>
      <c r="F21" s="28"/>
      <c r="G21" s="28"/>
      <c r="H21" s="28"/>
      <c r="I21" s="28"/>
      <c r="J21" s="28"/>
      <c r="K21" s="28"/>
      <c r="L21" s="28"/>
      <c r="M21" s="29"/>
      <c r="N21" s="29"/>
      <c r="O21" s="19">
        <f t="shared" si="0"/>
        <v>0</v>
      </c>
      <c r="P21" s="21"/>
    </row>
    <row r="22" spans="1:16">
      <c r="A22" s="18">
        <v>40</v>
      </c>
      <c r="B22" s="18" t="s">
        <v>59</v>
      </c>
      <c r="C22" s="29"/>
      <c r="D22" s="29"/>
      <c r="E22" s="28"/>
      <c r="F22" s="29"/>
      <c r="G22" s="29"/>
      <c r="H22" s="28"/>
      <c r="I22" s="28"/>
      <c r="J22" s="28"/>
      <c r="K22" s="28"/>
      <c r="L22" s="28"/>
      <c r="M22" s="29"/>
      <c r="N22" s="29"/>
      <c r="O22" s="19">
        <f t="shared" si="0"/>
        <v>0</v>
      </c>
      <c r="P22" s="21"/>
    </row>
    <row r="23" spans="1:16">
      <c r="A23" s="18">
        <v>43</v>
      </c>
      <c r="B23" s="18" t="s">
        <v>60</v>
      </c>
      <c r="C23" s="29"/>
      <c r="D23" s="29"/>
      <c r="E23" s="29"/>
      <c r="F23" s="29"/>
      <c r="G23" s="29"/>
      <c r="H23" s="28"/>
      <c r="I23" s="28"/>
      <c r="J23" s="28"/>
      <c r="K23" s="28"/>
      <c r="L23" s="28"/>
      <c r="M23" s="29"/>
      <c r="N23" s="29"/>
      <c r="O23" s="19">
        <f t="shared" si="0"/>
        <v>0</v>
      </c>
      <c r="P23" s="21"/>
    </row>
    <row r="24" spans="1:16" s="1" customFormat="1">
      <c r="A24" s="18">
        <v>45</v>
      </c>
      <c r="B24" s="18" t="s">
        <v>12</v>
      </c>
      <c r="C24" s="29"/>
      <c r="D24" s="29"/>
      <c r="E24" s="29"/>
      <c r="F24" s="29"/>
      <c r="G24" s="29"/>
      <c r="H24" s="28"/>
      <c r="I24" s="28"/>
      <c r="J24" s="28"/>
      <c r="K24" s="28"/>
      <c r="L24" s="28"/>
      <c r="M24" s="29"/>
      <c r="N24" s="29"/>
      <c r="O24" s="19">
        <f t="shared" si="0"/>
        <v>0</v>
      </c>
      <c r="P24" s="21"/>
    </row>
    <row r="25" spans="1:16" s="1" customFormat="1" ht="12" customHeight="1">
      <c r="A25" s="18">
        <v>50</v>
      </c>
      <c r="B25" s="18" t="s">
        <v>61</v>
      </c>
      <c r="C25" s="30"/>
      <c r="D25" s="28"/>
      <c r="E25" s="30"/>
      <c r="F25" s="30"/>
      <c r="G25" s="30"/>
      <c r="H25" s="28"/>
      <c r="I25" s="30"/>
      <c r="J25" s="28"/>
      <c r="K25" s="28"/>
      <c r="L25" s="30"/>
      <c r="M25" s="30"/>
      <c r="N25" s="30"/>
      <c r="O25" s="19">
        <f t="shared" si="0"/>
        <v>0</v>
      </c>
      <c r="P25" s="21"/>
    </row>
    <row r="26" spans="1:16">
      <c r="A26" s="18">
        <v>51</v>
      </c>
      <c r="B26" s="18" t="s">
        <v>62</v>
      </c>
      <c r="C26" s="29"/>
      <c r="D26" s="29"/>
      <c r="E26" s="29"/>
      <c r="F26" s="29"/>
      <c r="G26" s="28"/>
      <c r="H26" s="28"/>
      <c r="I26" s="28"/>
      <c r="J26" s="28"/>
      <c r="K26" s="28"/>
      <c r="L26" s="28"/>
      <c r="M26" s="29"/>
      <c r="N26" s="29"/>
      <c r="O26" s="19">
        <f t="shared" si="0"/>
        <v>0</v>
      </c>
      <c r="P26" s="21"/>
    </row>
    <row r="27" spans="1:16">
      <c r="A27" s="18">
        <v>52</v>
      </c>
      <c r="B27" s="18" t="s">
        <v>63</v>
      </c>
      <c r="C27" s="29"/>
      <c r="D27" s="29"/>
      <c r="E27" s="29"/>
      <c r="F27" s="29"/>
      <c r="G27" s="29"/>
      <c r="H27" s="29"/>
      <c r="I27" s="28"/>
      <c r="J27" s="28"/>
      <c r="K27" s="28"/>
      <c r="L27" s="29"/>
      <c r="M27" s="29"/>
      <c r="N27" s="29"/>
      <c r="O27" s="19">
        <f t="shared" si="0"/>
        <v>0</v>
      </c>
      <c r="P27" s="21"/>
    </row>
    <row r="28" spans="1:16" ht="17.25" customHeight="1">
      <c r="A28" s="18">
        <v>53</v>
      </c>
      <c r="B28" s="18" t="s">
        <v>64</v>
      </c>
      <c r="C28" s="28"/>
      <c r="D28" s="30"/>
      <c r="E28" s="30"/>
      <c r="F28" s="28"/>
      <c r="G28" s="30"/>
      <c r="H28" s="28"/>
      <c r="I28" s="28"/>
      <c r="J28" s="28"/>
      <c r="K28" s="28"/>
      <c r="L28" s="28"/>
      <c r="M28" s="30"/>
      <c r="N28" s="30"/>
      <c r="O28" s="19">
        <f t="shared" si="0"/>
        <v>0</v>
      </c>
      <c r="P28" s="21"/>
    </row>
    <row r="29" spans="1:16">
      <c r="A29" s="18">
        <v>54</v>
      </c>
      <c r="B29" s="18" t="s">
        <v>65</v>
      </c>
      <c r="C29" s="28"/>
      <c r="D29" s="29"/>
      <c r="E29" s="29"/>
      <c r="F29" s="29"/>
      <c r="G29" s="29"/>
      <c r="H29" s="29"/>
      <c r="I29" s="28"/>
      <c r="J29" s="29"/>
      <c r="K29" s="29"/>
      <c r="L29" s="29"/>
      <c r="M29" s="29"/>
      <c r="N29" s="29"/>
      <c r="O29" s="19">
        <f t="shared" si="0"/>
        <v>0</v>
      </c>
      <c r="P29" s="21"/>
    </row>
    <row r="30" spans="1:16">
      <c r="A30" s="18">
        <v>56</v>
      </c>
      <c r="B30" s="18" t="s">
        <v>66</v>
      </c>
      <c r="C30" s="29"/>
      <c r="D30" s="29"/>
      <c r="E30" s="29"/>
      <c r="F30" s="29"/>
      <c r="G30" s="29"/>
      <c r="H30" s="28"/>
      <c r="I30" s="28"/>
      <c r="J30" s="28"/>
      <c r="K30" s="28"/>
      <c r="L30" s="28"/>
      <c r="M30" s="29"/>
      <c r="N30" s="29"/>
      <c r="O30" s="19">
        <f t="shared" si="0"/>
        <v>0</v>
      </c>
      <c r="P30" s="21"/>
    </row>
    <row r="31" spans="1:16">
      <c r="A31" s="18">
        <v>59</v>
      </c>
      <c r="B31" s="18" t="s">
        <v>67</v>
      </c>
      <c r="C31" s="29"/>
      <c r="D31" s="29"/>
      <c r="E31" s="28"/>
      <c r="F31" s="28"/>
      <c r="G31" s="28"/>
      <c r="H31" s="28"/>
      <c r="I31" s="28"/>
      <c r="J31" s="28"/>
      <c r="K31" s="28"/>
      <c r="L31" s="29"/>
      <c r="M31" s="28"/>
      <c r="N31" s="29"/>
      <c r="O31" s="19">
        <f t="shared" si="0"/>
        <v>0</v>
      </c>
      <c r="P31" s="21"/>
    </row>
    <row r="32" spans="1:16" ht="15" customHeight="1">
      <c r="A32" s="18">
        <v>60</v>
      </c>
      <c r="B32" s="18" t="s">
        <v>68</v>
      </c>
      <c r="C32" s="28"/>
      <c r="D32" s="30"/>
      <c r="E32" s="30"/>
      <c r="F32" s="28"/>
      <c r="G32" s="28"/>
      <c r="H32" s="28"/>
      <c r="I32" s="28"/>
      <c r="J32" s="28"/>
      <c r="K32" s="28"/>
      <c r="L32" s="28"/>
      <c r="M32" s="28"/>
      <c r="N32" s="28"/>
      <c r="O32" s="19">
        <f t="shared" si="0"/>
        <v>0</v>
      </c>
      <c r="P32" s="21"/>
    </row>
    <row r="33" spans="1:16">
      <c r="A33" s="18">
        <v>61</v>
      </c>
      <c r="B33" s="18" t="s">
        <v>13</v>
      </c>
      <c r="C33" s="29"/>
      <c r="D33" s="29"/>
      <c r="E33" s="29"/>
      <c r="F33" s="29"/>
      <c r="G33" s="29"/>
      <c r="H33" s="29"/>
      <c r="I33" s="28"/>
      <c r="J33" s="28"/>
      <c r="K33" s="28"/>
      <c r="L33" s="28"/>
      <c r="M33" s="29"/>
      <c r="N33" s="29"/>
      <c r="O33" s="19">
        <f t="shared" si="0"/>
        <v>0</v>
      </c>
      <c r="P33" s="21"/>
    </row>
    <row r="34" spans="1:16">
      <c r="A34" s="18">
        <v>62</v>
      </c>
      <c r="B34" s="18" t="s">
        <v>69</v>
      </c>
      <c r="C34" s="29"/>
      <c r="D34" s="29"/>
      <c r="E34" s="29"/>
      <c r="F34" s="29"/>
      <c r="G34" s="29"/>
      <c r="H34" s="29"/>
      <c r="I34" s="28"/>
      <c r="J34" s="28"/>
      <c r="K34" s="28"/>
      <c r="L34" s="29"/>
      <c r="M34" s="29"/>
      <c r="N34" s="29"/>
      <c r="O34" s="19">
        <f t="shared" si="0"/>
        <v>0</v>
      </c>
      <c r="P34" s="21"/>
    </row>
    <row r="35" spans="1:16">
      <c r="A35" s="18">
        <v>63</v>
      </c>
      <c r="B35" s="18" t="s">
        <v>70</v>
      </c>
      <c r="C35" s="29"/>
      <c r="D35" s="29"/>
      <c r="E35" s="29"/>
      <c r="F35" s="29"/>
      <c r="G35" s="29"/>
      <c r="H35" s="28"/>
      <c r="I35" s="29"/>
      <c r="J35" s="29"/>
      <c r="K35" s="29"/>
      <c r="L35" s="29"/>
      <c r="M35" s="29"/>
      <c r="N35" s="29"/>
      <c r="O35" s="19">
        <f t="shared" si="0"/>
        <v>0</v>
      </c>
      <c r="P35" s="21"/>
    </row>
    <row r="36" spans="1:16">
      <c r="A36" s="18">
        <v>64</v>
      </c>
      <c r="B36" s="18" t="s">
        <v>71</v>
      </c>
      <c r="C36" s="29"/>
      <c r="D36" s="28"/>
      <c r="E36" s="28"/>
      <c r="F36" s="28"/>
      <c r="G36" s="28"/>
      <c r="H36" s="28"/>
      <c r="I36" s="28"/>
      <c r="J36" s="28"/>
      <c r="K36" s="29"/>
      <c r="L36" s="28"/>
      <c r="M36" s="29"/>
      <c r="N36" s="28"/>
      <c r="O36" s="19">
        <f t="shared" si="0"/>
        <v>0</v>
      </c>
      <c r="P36" s="21"/>
    </row>
    <row r="37" spans="1:16">
      <c r="A37" s="18">
        <v>65</v>
      </c>
      <c r="B37" s="18" t="s">
        <v>72</v>
      </c>
      <c r="C37" s="29"/>
      <c r="D37" s="29"/>
      <c r="E37" s="29"/>
      <c r="F37" s="29"/>
      <c r="G37" s="29"/>
      <c r="H37" s="28"/>
      <c r="I37" s="28"/>
      <c r="J37" s="28"/>
      <c r="K37" s="28"/>
      <c r="L37" s="29"/>
      <c r="M37" s="29"/>
      <c r="N37" s="29"/>
      <c r="O37" s="19">
        <f t="shared" si="0"/>
        <v>0</v>
      </c>
      <c r="P37" s="21"/>
    </row>
    <row r="38" spans="1:16">
      <c r="A38" s="18">
        <v>73</v>
      </c>
      <c r="B38" s="18" t="s">
        <v>73</v>
      </c>
      <c r="C38" s="29"/>
      <c r="D38" s="29"/>
      <c r="E38" s="29"/>
      <c r="F38" s="29"/>
      <c r="G38" s="29"/>
      <c r="H38" s="29"/>
      <c r="I38" s="28"/>
      <c r="J38" s="28"/>
      <c r="K38" s="28"/>
      <c r="L38" s="29"/>
      <c r="M38" s="29"/>
      <c r="N38" s="29"/>
      <c r="O38" s="19">
        <f t="shared" si="0"/>
        <v>0</v>
      </c>
      <c r="P38" s="21"/>
    </row>
    <row r="39" spans="1:16">
      <c r="A39" s="18">
        <v>74</v>
      </c>
      <c r="B39" s="18" t="s">
        <v>74</v>
      </c>
      <c r="C39" s="29"/>
      <c r="D39" s="29"/>
      <c r="E39" s="29"/>
      <c r="F39" s="29"/>
      <c r="G39" s="29"/>
      <c r="H39" s="28"/>
      <c r="I39" s="28"/>
      <c r="J39" s="28"/>
      <c r="K39" s="28"/>
      <c r="L39" s="28"/>
      <c r="M39" s="29"/>
      <c r="N39" s="29"/>
      <c r="O39" s="19">
        <f t="shared" si="0"/>
        <v>0</v>
      </c>
      <c r="P39" s="21"/>
    </row>
    <row r="40" spans="1:16">
      <c r="A40" s="18">
        <v>76</v>
      </c>
      <c r="B40" s="18" t="s">
        <v>75</v>
      </c>
      <c r="C40" s="29"/>
      <c r="D40" s="29"/>
      <c r="E40" s="29"/>
      <c r="F40" s="29"/>
      <c r="G40" s="29"/>
      <c r="H40" s="28"/>
      <c r="I40" s="28"/>
      <c r="J40" s="28"/>
      <c r="K40" s="28"/>
      <c r="L40" s="28"/>
      <c r="M40" s="29"/>
      <c r="N40" s="29"/>
      <c r="O40" s="19">
        <f t="shared" si="0"/>
        <v>0</v>
      </c>
      <c r="P40" s="21"/>
    </row>
    <row r="41" spans="1:16">
      <c r="A41" s="18">
        <v>77</v>
      </c>
      <c r="B41" s="18" t="s">
        <v>76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29"/>
      <c r="O41" s="19">
        <f t="shared" si="0"/>
        <v>0</v>
      </c>
      <c r="P41" s="21"/>
    </row>
    <row r="42" spans="1:16">
      <c r="A42" s="18">
        <v>78</v>
      </c>
      <c r="B42" s="18" t="s">
        <v>77</v>
      </c>
      <c r="C42" s="29"/>
      <c r="D42" s="29"/>
      <c r="E42" s="29"/>
      <c r="F42" s="29"/>
      <c r="G42" s="28"/>
      <c r="H42" s="28"/>
      <c r="I42" s="28"/>
      <c r="J42" s="28"/>
      <c r="K42" s="28"/>
      <c r="L42" s="28"/>
      <c r="M42" s="29"/>
      <c r="N42" s="29"/>
      <c r="O42" s="19">
        <f t="shared" si="0"/>
        <v>0</v>
      </c>
      <c r="P42" s="21"/>
    </row>
    <row r="43" spans="1:16">
      <c r="A43" s="18">
        <v>80</v>
      </c>
      <c r="B43" s="18" t="s">
        <v>78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9">
        <f t="shared" si="0"/>
        <v>0</v>
      </c>
      <c r="P43" s="21"/>
    </row>
    <row r="44" spans="1:16">
      <c r="A44" s="18">
        <v>81</v>
      </c>
      <c r="B44" s="18" t="s">
        <v>79</v>
      </c>
      <c r="C44" s="29"/>
      <c r="D44" s="29"/>
      <c r="E44" s="29"/>
      <c r="F44" s="29"/>
      <c r="G44" s="29"/>
      <c r="H44" s="28"/>
      <c r="I44" s="28"/>
      <c r="J44" s="28"/>
      <c r="K44" s="28"/>
      <c r="L44" s="28"/>
      <c r="M44" s="28"/>
      <c r="N44" s="29"/>
      <c r="O44" s="19">
        <f t="shared" si="0"/>
        <v>0</v>
      </c>
      <c r="P44" s="21"/>
    </row>
    <row r="45" spans="1:16">
      <c r="A45" s="18">
        <v>82</v>
      </c>
      <c r="B45" s="18" t="s">
        <v>80</v>
      </c>
      <c r="C45" s="29"/>
      <c r="D45" s="29"/>
      <c r="E45" s="29"/>
      <c r="F45" s="29"/>
      <c r="G45" s="29"/>
      <c r="H45" s="28"/>
      <c r="I45" s="28"/>
      <c r="J45" s="28"/>
      <c r="K45" s="28"/>
      <c r="L45" s="28"/>
      <c r="M45" s="29"/>
      <c r="N45" s="29"/>
      <c r="O45" s="19">
        <f t="shared" si="0"/>
        <v>0</v>
      </c>
      <c r="P45" s="21"/>
    </row>
    <row r="46" spans="1:16">
      <c r="A46" s="18">
        <v>83</v>
      </c>
      <c r="B46" s="18" t="s">
        <v>81</v>
      </c>
      <c r="C46" s="29"/>
      <c r="D46" s="29"/>
      <c r="E46" s="29"/>
      <c r="F46" s="29"/>
      <c r="G46" s="29"/>
      <c r="H46" s="28"/>
      <c r="I46" s="28"/>
      <c r="J46" s="28"/>
      <c r="K46" s="28"/>
      <c r="L46" s="28"/>
      <c r="M46" s="29"/>
      <c r="N46" s="29"/>
      <c r="O46" s="19">
        <f t="shared" si="0"/>
        <v>0</v>
      </c>
      <c r="P46" s="21"/>
    </row>
    <row r="47" spans="1:16">
      <c r="A47" s="18">
        <v>85</v>
      </c>
      <c r="B47" s="18" t="s">
        <v>82</v>
      </c>
      <c r="C47" s="29"/>
      <c r="D47" s="29"/>
      <c r="E47" s="29"/>
      <c r="F47" s="29"/>
      <c r="G47" s="29"/>
      <c r="H47" s="28"/>
      <c r="I47" s="28"/>
      <c r="J47" s="28"/>
      <c r="K47" s="28"/>
      <c r="L47" s="28"/>
      <c r="M47" s="28"/>
      <c r="N47" s="28"/>
      <c r="O47" s="19">
        <f t="shared" si="0"/>
        <v>0</v>
      </c>
      <c r="P47" s="21"/>
    </row>
    <row r="48" spans="1:16">
      <c r="A48" s="18">
        <v>86</v>
      </c>
      <c r="B48" s="18" t="s">
        <v>83</v>
      </c>
      <c r="C48" s="29"/>
      <c r="D48" s="29"/>
      <c r="E48" s="29"/>
      <c r="F48" s="29"/>
      <c r="G48" s="29"/>
      <c r="H48" s="29"/>
      <c r="I48" s="28"/>
      <c r="J48" s="28"/>
      <c r="K48" s="28"/>
      <c r="L48" s="28"/>
      <c r="M48" s="29"/>
      <c r="N48" s="29"/>
      <c r="O48" s="19">
        <f t="shared" si="0"/>
        <v>0</v>
      </c>
      <c r="P48" s="21"/>
    </row>
    <row r="49" spans="1:16">
      <c r="A49" s="18">
        <v>87</v>
      </c>
      <c r="B49" s="18" t="s">
        <v>84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19">
        <f t="shared" si="0"/>
        <v>0</v>
      </c>
      <c r="P49" s="21"/>
    </row>
    <row r="50" spans="1:16">
      <c r="A50" s="18">
        <v>89</v>
      </c>
      <c r="B50" s="18" t="s">
        <v>85</v>
      </c>
      <c r="C50" s="29"/>
      <c r="D50" s="29"/>
      <c r="E50" s="29"/>
      <c r="F50" s="28"/>
      <c r="G50" s="28"/>
      <c r="H50" s="28"/>
      <c r="I50" s="28"/>
      <c r="J50" s="28"/>
      <c r="K50" s="28"/>
      <c r="L50" s="29"/>
      <c r="M50" s="28"/>
      <c r="N50" s="29"/>
      <c r="O50" s="19">
        <f t="shared" si="0"/>
        <v>0</v>
      </c>
      <c r="P50" s="21"/>
    </row>
    <row r="51" spans="1:16">
      <c r="A51" s="18">
        <v>90</v>
      </c>
      <c r="B51" s="18" t="s">
        <v>86</v>
      </c>
      <c r="C51" s="29"/>
      <c r="D51" s="28"/>
      <c r="E51" s="28"/>
      <c r="F51" s="28"/>
      <c r="G51" s="28"/>
      <c r="H51" s="28"/>
      <c r="I51" s="28"/>
      <c r="J51" s="28"/>
      <c r="K51" s="28"/>
      <c r="L51" s="29"/>
      <c r="M51" s="29"/>
      <c r="N51" s="29"/>
      <c r="O51" s="19">
        <f t="shared" si="0"/>
        <v>0</v>
      </c>
      <c r="P51" s="21"/>
    </row>
    <row r="52" spans="1:16">
      <c r="A52" s="18">
        <v>91</v>
      </c>
      <c r="B52" s="18" t="s">
        <v>14</v>
      </c>
      <c r="C52" s="29"/>
      <c r="D52" s="29"/>
      <c r="E52" s="29"/>
      <c r="F52" s="29"/>
      <c r="G52" s="29"/>
      <c r="H52" s="28"/>
      <c r="I52" s="28"/>
      <c r="J52" s="28"/>
      <c r="K52" s="28"/>
      <c r="L52" s="28"/>
      <c r="M52" s="29"/>
      <c r="N52" s="29"/>
      <c r="O52" s="19">
        <f t="shared" si="0"/>
        <v>0</v>
      </c>
      <c r="P52" s="21"/>
    </row>
    <row r="53" spans="1:16">
      <c r="A53" s="18">
        <v>94</v>
      </c>
      <c r="B53" s="18" t="s">
        <v>87</v>
      </c>
      <c r="C53" s="29"/>
      <c r="D53" s="29"/>
      <c r="E53" s="29"/>
      <c r="F53" s="29"/>
      <c r="G53" s="29"/>
      <c r="H53" s="29"/>
      <c r="I53" s="28"/>
      <c r="J53" s="29"/>
      <c r="K53" s="29"/>
      <c r="L53" s="29"/>
      <c r="M53" s="29"/>
      <c r="N53" s="29"/>
      <c r="O53" s="19">
        <f t="shared" si="0"/>
        <v>0</v>
      </c>
      <c r="P53" s="21"/>
    </row>
    <row r="54" spans="1:16">
      <c r="A54" s="18">
        <v>95</v>
      </c>
      <c r="B54" s="18" t="s">
        <v>143</v>
      </c>
      <c r="C54" s="29"/>
      <c r="D54" s="29"/>
      <c r="E54" s="29"/>
      <c r="F54" s="29"/>
      <c r="G54" s="28"/>
      <c r="H54" s="28"/>
      <c r="I54" s="28"/>
      <c r="J54" s="28"/>
      <c r="K54" s="28"/>
      <c r="L54" s="28"/>
      <c r="M54" s="28"/>
      <c r="N54" s="29"/>
      <c r="O54" s="19">
        <f t="shared" si="0"/>
        <v>0</v>
      </c>
      <c r="P54" s="21"/>
    </row>
    <row r="55" spans="1:16">
      <c r="A55" s="18">
        <v>98</v>
      </c>
      <c r="B55" s="18" t="s">
        <v>88</v>
      </c>
      <c r="C55" s="29"/>
      <c r="D55" s="29"/>
      <c r="E55" s="29"/>
      <c r="F55" s="29"/>
      <c r="G55" s="29"/>
      <c r="H55" s="28"/>
      <c r="I55" s="28"/>
      <c r="J55" s="28"/>
      <c r="K55" s="28"/>
      <c r="L55" s="29"/>
      <c r="M55" s="29"/>
      <c r="N55" s="28"/>
      <c r="O55" s="19">
        <f t="shared" si="0"/>
        <v>0</v>
      </c>
      <c r="P55" s="21"/>
    </row>
    <row r="56" spans="1:16" ht="15" customHeight="1">
      <c r="A56" s="18">
        <v>99</v>
      </c>
      <c r="B56" s="18" t="s">
        <v>89</v>
      </c>
      <c r="C56" s="30"/>
      <c r="D56" s="30"/>
      <c r="E56" s="30"/>
      <c r="F56" s="30"/>
      <c r="G56" s="30"/>
      <c r="H56" s="28"/>
      <c r="I56" s="28"/>
      <c r="J56" s="28"/>
      <c r="K56" s="28"/>
      <c r="L56" s="28"/>
      <c r="M56" s="30"/>
      <c r="N56" s="30"/>
      <c r="O56" s="19">
        <f t="shared" si="0"/>
        <v>0</v>
      </c>
      <c r="P56" s="21"/>
    </row>
    <row r="57" spans="1:16" ht="18" customHeight="1">
      <c r="A57" s="18">
        <v>101</v>
      </c>
      <c r="B57" s="18" t="s">
        <v>90</v>
      </c>
      <c r="C57" s="30"/>
      <c r="D57" s="30"/>
      <c r="E57" s="30"/>
      <c r="F57" s="30"/>
      <c r="G57" s="28"/>
      <c r="H57" s="28"/>
      <c r="I57" s="28"/>
      <c r="J57" s="28"/>
      <c r="K57" s="28"/>
      <c r="L57" s="28"/>
      <c r="M57" s="28"/>
      <c r="N57" s="30"/>
      <c r="O57" s="19">
        <f t="shared" si="0"/>
        <v>0</v>
      </c>
      <c r="P57" s="21"/>
    </row>
    <row r="58" spans="1:16">
      <c r="A58" s="18">
        <v>102</v>
      </c>
      <c r="B58" s="18" t="s">
        <v>91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19">
        <f t="shared" si="0"/>
        <v>0</v>
      </c>
      <c r="P58" s="21"/>
    </row>
    <row r="59" spans="1:16">
      <c r="A59" s="18">
        <v>105</v>
      </c>
      <c r="B59" s="18" t="s">
        <v>92</v>
      </c>
      <c r="C59" s="29"/>
      <c r="D59" s="29"/>
      <c r="E59" s="29"/>
      <c r="F59" s="29"/>
      <c r="G59" s="29"/>
      <c r="H59" s="28"/>
      <c r="I59" s="28"/>
      <c r="J59" s="28"/>
      <c r="K59" s="28"/>
      <c r="L59" s="28"/>
      <c r="M59" s="29"/>
      <c r="N59" s="29"/>
      <c r="O59" s="19">
        <f t="shared" si="0"/>
        <v>0</v>
      </c>
      <c r="P59" s="21"/>
    </row>
    <row r="60" spans="1:16">
      <c r="A60" s="18">
        <v>106</v>
      </c>
      <c r="B60" s="18" t="s">
        <v>93</v>
      </c>
      <c r="C60" s="29"/>
      <c r="D60" s="29"/>
      <c r="E60" s="29"/>
      <c r="F60" s="29"/>
      <c r="G60" s="28"/>
      <c r="H60" s="28"/>
      <c r="I60" s="28"/>
      <c r="J60" s="28"/>
      <c r="K60" s="28"/>
      <c r="L60" s="28"/>
      <c r="M60" s="29"/>
      <c r="N60" s="29"/>
      <c r="O60" s="19">
        <f t="shared" si="0"/>
        <v>0</v>
      </c>
      <c r="P60" s="21"/>
    </row>
    <row r="61" spans="1:16">
      <c r="A61" s="18">
        <v>107</v>
      </c>
      <c r="B61" s="18" t="s">
        <v>94</v>
      </c>
      <c r="C61" s="29"/>
      <c r="D61" s="29"/>
      <c r="E61" s="29"/>
      <c r="F61" s="29"/>
      <c r="G61" s="28"/>
      <c r="H61" s="28"/>
      <c r="I61" s="28"/>
      <c r="J61" s="28"/>
      <c r="K61" s="28"/>
      <c r="L61" s="28"/>
      <c r="M61" s="29"/>
      <c r="N61" s="29"/>
      <c r="O61" s="19">
        <f t="shared" si="0"/>
        <v>0</v>
      </c>
      <c r="P61" s="21"/>
    </row>
    <row r="62" spans="1:16">
      <c r="A62" s="18">
        <v>110</v>
      </c>
      <c r="B62" s="18" t="s">
        <v>25</v>
      </c>
      <c r="C62" s="29"/>
      <c r="D62" s="29"/>
      <c r="E62" s="29"/>
      <c r="F62" s="29"/>
      <c r="G62" s="29"/>
      <c r="H62" s="28"/>
      <c r="I62" s="28"/>
      <c r="J62" s="28"/>
      <c r="K62" s="28"/>
      <c r="L62" s="28"/>
      <c r="M62" s="29"/>
      <c r="N62" s="29"/>
      <c r="O62" s="19">
        <f t="shared" si="0"/>
        <v>0</v>
      </c>
      <c r="P62" s="21"/>
    </row>
    <row r="63" spans="1:16">
      <c r="A63" s="18">
        <v>111</v>
      </c>
      <c r="B63" s="18" t="s">
        <v>95</v>
      </c>
      <c r="C63" s="29"/>
      <c r="D63" s="29"/>
      <c r="E63" s="29"/>
      <c r="F63" s="29"/>
      <c r="G63" s="29"/>
      <c r="H63" s="28"/>
      <c r="I63" s="28"/>
      <c r="J63" s="28"/>
      <c r="K63" s="28"/>
      <c r="L63" s="29"/>
      <c r="M63" s="29"/>
      <c r="N63" s="29"/>
      <c r="O63" s="19">
        <f t="shared" si="0"/>
        <v>0</v>
      </c>
      <c r="P63" s="21"/>
    </row>
    <row r="64" spans="1:16">
      <c r="A64" s="18">
        <v>112</v>
      </c>
      <c r="B64" s="18" t="s">
        <v>96</v>
      </c>
      <c r="C64" s="29"/>
      <c r="D64" s="28"/>
      <c r="E64" s="29"/>
      <c r="F64" s="29"/>
      <c r="G64" s="29"/>
      <c r="H64" s="29"/>
      <c r="I64" s="28"/>
      <c r="J64" s="29"/>
      <c r="K64" s="29"/>
      <c r="L64" s="29"/>
      <c r="M64" s="29"/>
      <c r="N64" s="29"/>
      <c r="O64" s="19">
        <f t="shared" si="0"/>
        <v>0</v>
      </c>
      <c r="P64" s="21"/>
    </row>
    <row r="65" spans="1:16">
      <c r="A65" s="18">
        <v>116</v>
      </c>
      <c r="B65" s="18" t="s">
        <v>97</v>
      </c>
      <c r="C65" s="29"/>
      <c r="D65" s="29"/>
      <c r="E65" s="29"/>
      <c r="F65" s="29"/>
      <c r="G65" s="28"/>
      <c r="H65" s="28"/>
      <c r="I65" s="28"/>
      <c r="J65" s="28"/>
      <c r="K65" s="28"/>
      <c r="L65" s="28"/>
      <c r="M65" s="28"/>
      <c r="N65" s="29"/>
      <c r="O65" s="19">
        <f t="shared" si="0"/>
        <v>0</v>
      </c>
      <c r="P65" s="21"/>
    </row>
    <row r="66" spans="1:16">
      <c r="A66" s="18">
        <v>117</v>
      </c>
      <c r="B66" s="18" t="s">
        <v>9</v>
      </c>
      <c r="C66" s="29"/>
      <c r="D66" s="29"/>
      <c r="E66" s="29"/>
      <c r="F66" s="29"/>
      <c r="G66" s="29"/>
      <c r="H66" s="28"/>
      <c r="I66" s="28"/>
      <c r="J66" s="28"/>
      <c r="K66" s="28"/>
      <c r="L66" s="28"/>
      <c r="M66" s="29"/>
      <c r="N66" s="29"/>
      <c r="O66" s="19">
        <f t="shared" si="0"/>
        <v>0</v>
      </c>
      <c r="P66" s="21"/>
    </row>
    <row r="67" spans="1:16">
      <c r="A67" s="18">
        <v>120</v>
      </c>
      <c r="B67" s="18" t="s">
        <v>98</v>
      </c>
      <c r="C67" s="29"/>
      <c r="D67" s="29"/>
      <c r="E67" s="29"/>
      <c r="F67" s="29"/>
      <c r="G67" s="29"/>
      <c r="H67" s="29"/>
      <c r="I67" s="28"/>
      <c r="J67" s="29"/>
      <c r="K67" s="29"/>
      <c r="L67" s="29"/>
      <c r="M67" s="29"/>
      <c r="N67" s="29"/>
      <c r="O67" s="19">
        <f t="shared" si="0"/>
        <v>0</v>
      </c>
      <c r="P67" s="21"/>
    </row>
    <row r="68" spans="1:16">
      <c r="A68" s="18">
        <v>121</v>
      </c>
      <c r="B68" s="18" t="s">
        <v>22</v>
      </c>
      <c r="C68" s="29"/>
      <c r="D68" s="29"/>
      <c r="E68" s="29"/>
      <c r="F68" s="29"/>
      <c r="G68" s="29"/>
      <c r="H68" s="28"/>
      <c r="I68" s="28"/>
      <c r="J68" s="29"/>
      <c r="K68" s="28"/>
      <c r="L68" s="28"/>
      <c r="M68" s="29"/>
      <c r="N68" s="29"/>
      <c r="O68" s="19">
        <f t="shared" si="0"/>
        <v>0</v>
      </c>
      <c r="P68" s="21"/>
    </row>
    <row r="69" spans="1:16">
      <c r="A69" s="18">
        <v>122</v>
      </c>
      <c r="B69" s="18" t="s">
        <v>99</v>
      </c>
      <c r="C69" s="29"/>
      <c r="D69" s="29"/>
      <c r="E69" s="29"/>
      <c r="F69" s="29"/>
      <c r="G69" s="29"/>
      <c r="H69" s="28"/>
      <c r="I69" s="28"/>
      <c r="J69" s="28"/>
      <c r="K69" s="29"/>
      <c r="L69" s="29"/>
      <c r="M69" s="29"/>
      <c r="N69" s="29"/>
      <c r="O69" s="19">
        <f t="shared" ref="O69:O124" si="1">SUM(C69:N69)</f>
        <v>0</v>
      </c>
      <c r="P69" s="21"/>
    </row>
    <row r="70" spans="1:16">
      <c r="A70" s="18">
        <v>123</v>
      </c>
      <c r="B70" s="18" t="s">
        <v>100</v>
      </c>
      <c r="C70" s="29"/>
      <c r="D70" s="29"/>
      <c r="E70" s="29"/>
      <c r="F70" s="29"/>
      <c r="G70" s="29"/>
      <c r="H70" s="29"/>
      <c r="I70" s="29"/>
      <c r="J70" s="28"/>
      <c r="K70" s="29"/>
      <c r="L70" s="29"/>
      <c r="M70" s="29"/>
      <c r="N70" s="29"/>
      <c r="O70" s="19">
        <f t="shared" si="1"/>
        <v>0</v>
      </c>
      <c r="P70" s="21"/>
    </row>
    <row r="71" spans="1:16">
      <c r="A71" s="18">
        <v>125</v>
      </c>
      <c r="B71" s="18" t="s">
        <v>101</v>
      </c>
      <c r="C71" s="29"/>
      <c r="D71" s="29"/>
      <c r="E71" s="29"/>
      <c r="F71" s="29"/>
      <c r="G71" s="29"/>
      <c r="H71" s="28"/>
      <c r="I71" s="28"/>
      <c r="J71" s="28"/>
      <c r="K71" s="28"/>
      <c r="L71" s="29"/>
      <c r="M71" s="29"/>
      <c r="N71" s="29"/>
      <c r="O71" s="19">
        <f t="shared" si="1"/>
        <v>0</v>
      </c>
      <c r="P71" s="21"/>
    </row>
    <row r="72" spans="1:16">
      <c r="A72" s="18">
        <v>127</v>
      </c>
      <c r="B72" s="18" t="s">
        <v>102</v>
      </c>
      <c r="C72" s="29"/>
      <c r="D72" s="29"/>
      <c r="E72" s="29"/>
      <c r="F72" s="29"/>
      <c r="G72" s="29"/>
      <c r="H72" s="28"/>
      <c r="I72" s="28"/>
      <c r="J72" s="28"/>
      <c r="K72" s="28"/>
      <c r="L72" s="28"/>
      <c r="M72" s="29"/>
      <c r="N72" s="29"/>
      <c r="O72" s="19">
        <f t="shared" si="1"/>
        <v>0</v>
      </c>
      <c r="P72" s="21"/>
    </row>
    <row r="73" spans="1:16" s="1" customFormat="1">
      <c r="A73" s="18">
        <v>128</v>
      </c>
      <c r="B73" s="18" t="s">
        <v>103</v>
      </c>
      <c r="C73" s="29"/>
      <c r="D73" s="29"/>
      <c r="E73" s="29"/>
      <c r="F73" s="29"/>
      <c r="G73" s="29"/>
      <c r="H73" s="28"/>
      <c r="I73" s="28"/>
      <c r="J73" s="28"/>
      <c r="K73" s="28"/>
      <c r="L73" s="28"/>
      <c r="M73" s="29"/>
      <c r="N73" s="29"/>
      <c r="O73" s="19">
        <f t="shared" si="1"/>
        <v>0</v>
      </c>
      <c r="P73" s="21"/>
    </row>
    <row r="74" spans="1:16">
      <c r="A74" s="18">
        <v>129</v>
      </c>
      <c r="B74" s="18" t="s">
        <v>144</v>
      </c>
      <c r="C74" s="29"/>
      <c r="D74" s="29"/>
      <c r="E74" s="29"/>
      <c r="F74" s="29"/>
      <c r="G74" s="28"/>
      <c r="H74" s="28"/>
      <c r="I74" s="28"/>
      <c r="J74" s="28"/>
      <c r="K74" s="28"/>
      <c r="L74" s="28"/>
      <c r="M74" s="29"/>
      <c r="N74" s="29"/>
      <c r="O74" s="19">
        <f t="shared" si="1"/>
        <v>0</v>
      </c>
      <c r="P74" s="21"/>
    </row>
    <row r="75" spans="1:16" s="1" customFormat="1">
      <c r="A75" s="18">
        <v>131</v>
      </c>
      <c r="B75" s="18" t="s">
        <v>19</v>
      </c>
      <c r="C75" s="29"/>
      <c r="D75" s="29"/>
      <c r="E75" s="29"/>
      <c r="F75" s="29"/>
      <c r="G75" s="29"/>
      <c r="H75" s="28"/>
      <c r="I75" s="28"/>
      <c r="J75" s="28"/>
      <c r="K75" s="28"/>
      <c r="L75" s="28"/>
      <c r="M75" s="29"/>
      <c r="N75" s="29"/>
      <c r="O75" s="19">
        <f t="shared" si="1"/>
        <v>0</v>
      </c>
      <c r="P75" s="21"/>
    </row>
    <row r="76" spans="1:16">
      <c r="A76" s="18">
        <v>133</v>
      </c>
      <c r="B76" s="18" t="s">
        <v>104</v>
      </c>
      <c r="C76" s="29"/>
      <c r="D76" s="29"/>
      <c r="E76" s="29"/>
      <c r="F76" s="29"/>
      <c r="G76" s="29"/>
      <c r="H76" s="28"/>
      <c r="I76" s="28"/>
      <c r="J76" s="28"/>
      <c r="K76" s="28"/>
      <c r="L76" s="28"/>
      <c r="M76" s="29"/>
      <c r="N76" s="29"/>
      <c r="O76" s="19">
        <f t="shared" si="1"/>
        <v>0</v>
      </c>
      <c r="P76" s="21"/>
    </row>
    <row r="77" spans="1:16">
      <c r="A77" s="18">
        <v>134</v>
      </c>
      <c r="B77" s="18" t="s">
        <v>105</v>
      </c>
      <c r="C77" s="29"/>
      <c r="D77" s="29"/>
      <c r="E77" s="29"/>
      <c r="F77" s="29"/>
      <c r="G77" s="28"/>
      <c r="H77" s="28"/>
      <c r="I77" s="28"/>
      <c r="J77" s="28"/>
      <c r="K77" s="28"/>
      <c r="L77" s="29"/>
      <c r="M77" s="29"/>
      <c r="N77" s="29"/>
      <c r="O77" s="19">
        <f t="shared" si="1"/>
        <v>0</v>
      </c>
      <c r="P77" s="21"/>
    </row>
    <row r="78" spans="1:16" ht="17.25" customHeight="1">
      <c r="A78" s="18">
        <v>140</v>
      </c>
      <c r="B78" s="18" t="s">
        <v>145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19">
        <f t="shared" si="1"/>
        <v>0</v>
      </c>
      <c r="P78" s="22"/>
    </row>
    <row r="79" spans="1:16" s="1" customFormat="1" ht="12.75" customHeight="1">
      <c r="A79" s="18">
        <v>141</v>
      </c>
      <c r="B79" s="18" t="s">
        <v>106</v>
      </c>
      <c r="C79" s="29"/>
      <c r="D79" s="29"/>
      <c r="E79" s="29"/>
      <c r="F79" s="28"/>
      <c r="G79" s="29"/>
      <c r="H79" s="28"/>
      <c r="I79" s="28"/>
      <c r="J79" s="28"/>
      <c r="K79" s="28"/>
      <c r="L79" s="28"/>
      <c r="M79" s="29"/>
      <c r="N79" s="29"/>
      <c r="O79" s="19">
        <f t="shared" si="1"/>
        <v>0</v>
      </c>
      <c r="P79" s="21"/>
    </row>
    <row r="80" spans="1:16">
      <c r="A80" s="18">
        <v>142</v>
      </c>
      <c r="B80" s="18" t="s">
        <v>146</v>
      </c>
      <c r="C80" s="29"/>
      <c r="D80" s="29"/>
      <c r="E80" s="29"/>
      <c r="F80" s="29"/>
      <c r="G80" s="29"/>
      <c r="H80" s="28"/>
      <c r="I80" s="28"/>
      <c r="J80" s="28"/>
      <c r="K80" s="28"/>
      <c r="L80" s="28"/>
      <c r="M80" s="29"/>
      <c r="N80" s="29"/>
      <c r="O80" s="19">
        <f t="shared" si="1"/>
        <v>0</v>
      </c>
      <c r="P80" s="21"/>
    </row>
    <row r="81" spans="1:16">
      <c r="A81" s="18">
        <v>143</v>
      </c>
      <c r="B81" s="18" t="s">
        <v>107</v>
      </c>
      <c r="C81" s="29"/>
      <c r="D81" s="29"/>
      <c r="E81" s="29"/>
      <c r="F81" s="29"/>
      <c r="G81" s="29"/>
      <c r="H81" s="28"/>
      <c r="I81" s="28"/>
      <c r="J81" s="28"/>
      <c r="K81" s="28"/>
      <c r="L81" s="28"/>
      <c r="M81" s="28"/>
      <c r="N81" s="29"/>
      <c r="O81" s="19">
        <f t="shared" si="1"/>
        <v>0</v>
      </c>
      <c r="P81" s="21"/>
    </row>
    <row r="82" spans="1:16">
      <c r="A82" s="18">
        <v>144</v>
      </c>
      <c r="B82" s="18" t="s">
        <v>147</v>
      </c>
      <c r="C82" s="29"/>
      <c r="D82" s="29"/>
      <c r="E82" s="29"/>
      <c r="F82" s="29"/>
      <c r="G82" s="29"/>
      <c r="H82" s="28"/>
      <c r="I82" s="28"/>
      <c r="J82" s="28"/>
      <c r="K82" s="28"/>
      <c r="L82" s="28"/>
      <c r="M82" s="29"/>
      <c r="N82" s="29"/>
      <c r="O82" s="19">
        <f t="shared" si="1"/>
        <v>0</v>
      </c>
      <c r="P82" s="21"/>
    </row>
    <row r="83" spans="1:16" s="1" customFormat="1">
      <c r="A83" s="18">
        <v>145</v>
      </c>
      <c r="B83" s="18" t="s">
        <v>108</v>
      </c>
      <c r="C83" s="29"/>
      <c r="D83" s="29"/>
      <c r="E83" s="29"/>
      <c r="F83" s="29"/>
      <c r="G83" s="29"/>
      <c r="H83" s="28"/>
      <c r="I83" s="28"/>
      <c r="J83" s="28"/>
      <c r="K83" s="28"/>
      <c r="L83" s="28"/>
      <c r="M83" s="29"/>
      <c r="N83" s="29"/>
      <c r="O83" s="19">
        <f t="shared" si="1"/>
        <v>0</v>
      </c>
      <c r="P83" s="21"/>
    </row>
    <row r="84" spans="1:16">
      <c r="A84" s="18">
        <v>150</v>
      </c>
      <c r="B84" s="18" t="s">
        <v>148</v>
      </c>
      <c r="C84" s="29"/>
      <c r="D84" s="29"/>
      <c r="E84" s="29"/>
      <c r="F84" s="29"/>
      <c r="G84" s="29"/>
      <c r="H84" s="28"/>
      <c r="I84" s="28"/>
      <c r="J84" s="28"/>
      <c r="K84" s="28"/>
      <c r="L84" s="28"/>
      <c r="M84" s="29"/>
      <c r="N84" s="29"/>
      <c r="O84" s="19">
        <f t="shared" si="1"/>
        <v>0</v>
      </c>
      <c r="P84" s="21"/>
    </row>
    <row r="85" spans="1:16">
      <c r="A85" s="18">
        <v>151</v>
      </c>
      <c r="B85" s="18" t="s">
        <v>109</v>
      </c>
      <c r="C85" s="29"/>
      <c r="D85" s="29"/>
      <c r="E85" s="29"/>
      <c r="F85" s="29"/>
      <c r="G85" s="29"/>
      <c r="H85" s="28"/>
      <c r="I85" s="28"/>
      <c r="J85" s="28"/>
      <c r="K85" s="28"/>
      <c r="L85" s="28"/>
      <c r="M85" s="28"/>
      <c r="N85" s="29"/>
      <c r="O85" s="19">
        <f t="shared" si="1"/>
        <v>0</v>
      </c>
      <c r="P85" s="21"/>
    </row>
    <row r="86" spans="1:16">
      <c r="A86" s="18">
        <v>154</v>
      </c>
      <c r="B86" s="18" t="s">
        <v>149</v>
      </c>
      <c r="C86" s="29"/>
      <c r="D86" s="29"/>
      <c r="E86" s="29"/>
      <c r="F86" s="29"/>
      <c r="G86" s="28"/>
      <c r="H86" s="28"/>
      <c r="I86" s="28"/>
      <c r="J86" s="28"/>
      <c r="K86" s="28"/>
      <c r="L86" s="28"/>
      <c r="M86" s="28"/>
      <c r="N86" s="28"/>
      <c r="O86" s="19">
        <f t="shared" si="1"/>
        <v>0</v>
      </c>
      <c r="P86" s="21"/>
    </row>
    <row r="87" spans="1:16">
      <c r="A87" s="18">
        <v>155</v>
      </c>
      <c r="B87" s="18" t="s">
        <v>110</v>
      </c>
      <c r="C87" s="29"/>
      <c r="D87" s="29"/>
      <c r="E87" s="29"/>
      <c r="F87" s="29"/>
      <c r="G87" s="29"/>
      <c r="H87" s="28"/>
      <c r="I87" s="28"/>
      <c r="J87" s="28"/>
      <c r="K87" s="28"/>
      <c r="L87" s="28"/>
      <c r="M87" s="28"/>
      <c r="N87" s="29"/>
      <c r="O87" s="19">
        <f t="shared" si="1"/>
        <v>0</v>
      </c>
      <c r="P87" s="21"/>
    </row>
    <row r="88" spans="1:16">
      <c r="A88" s="18">
        <v>156</v>
      </c>
      <c r="B88" s="18" t="s">
        <v>7</v>
      </c>
      <c r="C88" s="29"/>
      <c r="D88" s="29"/>
      <c r="E88" s="29"/>
      <c r="F88" s="28"/>
      <c r="G88" s="28"/>
      <c r="H88" s="28"/>
      <c r="I88" s="28"/>
      <c r="J88" s="28"/>
      <c r="K88" s="28"/>
      <c r="L88" s="28"/>
      <c r="M88" s="28"/>
      <c r="N88" s="28"/>
      <c r="O88" s="19">
        <f t="shared" si="1"/>
        <v>0</v>
      </c>
      <c r="P88" s="21"/>
    </row>
    <row r="89" spans="1:16">
      <c r="A89" s="18">
        <v>159</v>
      </c>
      <c r="B89" s="18" t="s">
        <v>150</v>
      </c>
      <c r="C89" s="31"/>
      <c r="D89" s="31"/>
      <c r="E89" s="31"/>
      <c r="F89" s="31"/>
      <c r="G89" s="31"/>
      <c r="H89" s="31"/>
      <c r="I89" s="31"/>
      <c r="J89" s="28"/>
      <c r="K89" s="28"/>
      <c r="L89" s="31"/>
      <c r="M89" s="31"/>
      <c r="N89" s="31"/>
      <c r="O89" s="19">
        <f t="shared" si="1"/>
        <v>0</v>
      </c>
      <c r="P89" s="22"/>
    </row>
    <row r="90" spans="1:16">
      <c r="A90" s="18">
        <v>160</v>
      </c>
      <c r="B90" s="18" t="s">
        <v>111</v>
      </c>
      <c r="C90" s="29"/>
      <c r="D90" s="28"/>
      <c r="E90" s="29"/>
      <c r="F90" s="28"/>
      <c r="G90" s="28"/>
      <c r="H90" s="28"/>
      <c r="I90" s="28"/>
      <c r="J90" s="28"/>
      <c r="K90" s="28"/>
      <c r="L90" s="28"/>
      <c r="M90" s="29"/>
      <c r="N90" s="29"/>
      <c r="O90" s="19">
        <f t="shared" si="1"/>
        <v>0</v>
      </c>
      <c r="P90" s="21"/>
    </row>
    <row r="91" spans="1:16">
      <c r="A91" s="18">
        <v>162</v>
      </c>
      <c r="B91" s="18" t="s">
        <v>112</v>
      </c>
      <c r="C91" s="29"/>
      <c r="D91" s="29"/>
      <c r="E91" s="29"/>
      <c r="F91" s="29"/>
      <c r="G91" s="29"/>
      <c r="H91" s="28"/>
      <c r="I91" s="28"/>
      <c r="J91" s="28"/>
      <c r="K91" s="28"/>
      <c r="L91" s="28"/>
      <c r="M91" s="29"/>
      <c r="N91" s="29"/>
      <c r="O91" s="19">
        <f t="shared" si="1"/>
        <v>0</v>
      </c>
      <c r="P91" s="21"/>
    </row>
    <row r="92" spans="1:16">
      <c r="A92" s="18">
        <v>163</v>
      </c>
      <c r="B92" s="18" t="s">
        <v>113</v>
      </c>
      <c r="C92" s="29"/>
      <c r="D92" s="29"/>
      <c r="E92" s="29"/>
      <c r="F92" s="29"/>
      <c r="G92" s="29"/>
      <c r="H92" s="29"/>
      <c r="I92" s="28"/>
      <c r="J92" s="28"/>
      <c r="K92" s="28"/>
      <c r="L92" s="28"/>
      <c r="M92" s="29"/>
      <c r="N92" s="29"/>
      <c r="O92" s="19">
        <f t="shared" si="1"/>
        <v>0</v>
      </c>
      <c r="P92" s="21"/>
    </row>
    <row r="93" spans="1:16" s="1" customFormat="1">
      <c r="A93" s="18">
        <v>164</v>
      </c>
      <c r="B93" s="18" t="s">
        <v>114</v>
      </c>
      <c r="C93" s="29"/>
      <c r="D93" s="28"/>
      <c r="E93" s="29"/>
      <c r="F93" s="29"/>
      <c r="G93" s="28"/>
      <c r="H93" s="28"/>
      <c r="I93" s="28"/>
      <c r="J93" s="28"/>
      <c r="K93" s="28"/>
      <c r="L93" s="29"/>
      <c r="M93" s="28"/>
      <c r="N93" s="28"/>
      <c r="O93" s="19">
        <f t="shared" si="1"/>
        <v>0</v>
      </c>
      <c r="P93" s="21"/>
    </row>
    <row r="94" spans="1:16">
      <c r="A94" s="18">
        <v>165</v>
      </c>
      <c r="B94" s="18" t="s">
        <v>115</v>
      </c>
      <c r="C94" s="29"/>
      <c r="D94" s="29"/>
      <c r="E94" s="29"/>
      <c r="F94" s="29"/>
      <c r="G94" s="29"/>
      <c r="H94" s="29"/>
      <c r="I94" s="28"/>
      <c r="J94" s="28"/>
      <c r="K94" s="28"/>
      <c r="L94" s="29"/>
      <c r="M94" s="29"/>
      <c r="N94" s="29"/>
      <c r="O94" s="19">
        <f t="shared" si="1"/>
        <v>0</v>
      </c>
      <c r="P94" s="21"/>
    </row>
    <row r="95" spans="1:16" s="1" customFormat="1">
      <c r="A95" s="18">
        <v>168</v>
      </c>
      <c r="B95" s="18" t="s">
        <v>116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19">
        <f t="shared" si="1"/>
        <v>0</v>
      </c>
      <c r="P95" s="21"/>
    </row>
    <row r="96" spans="1:16">
      <c r="A96" s="18">
        <v>169</v>
      </c>
      <c r="B96" s="18" t="s">
        <v>21</v>
      </c>
      <c r="C96" s="29"/>
      <c r="D96" s="29"/>
      <c r="E96" s="29"/>
      <c r="F96" s="29"/>
      <c r="G96" s="29"/>
      <c r="H96" s="29"/>
      <c r="I96" s="28"/>
      <c r="J96" s="28"/>
      <c r="K96" s="28"/>
      <c r="L96" s="29"/>
      <c r="M96" s="29"/>
      <c r="N96" s="29"/>
      <c r="O96" s="19">
        <f t="shared" si="1"/>
        <v>0</v>
      </c>
      <c r="P96" s="21"/>
    </row>
    <row r="97" spans="1:16" ht="13.5" customHeight="1">
      <c r="A97" s="18">
        <v>170</v>
      </c>
      <c r="B97" s="18" t="s">
        <v>10</v>
      </c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31"/>
      <c r="O97" s="19">
        <f t="shared" si="1"/>
        <v>0</v>
      </c>
      <c r="P97" s="22"/>
    </row>
    <row r="98" spans="1:16">
      <c r="A98" s="18">
        <v>171</v>
      </c>
      <c r="B98" s="18" t="s">
        <v>151</v>
      </c>
      <c r="C98" s="29"/>
      <c r="D98" s="29"/>
      <c r="E98" s="29"/>
      <c r="F98" s="29"/>
      <c r="G98" s="28"/>
      <c r="H98" s="28"/>
      <c r="I98" s="28"/>
      <c r="J98" s="28"/>
      <c r="K98" s="28"/>
      <c r="L98" s="28"/>
      <c r="M98" s="29"/>
      <c r="N98" s="29"/>
      <c r="O98" s="19">
        <f t="shared" si="1"/>
        <v>0</v>
      </c>
      <c r="P98" s="21"/>
    </row>
    <row r="99" spans="1:16">
      <c r="A99" s="18">
        <v>173</v>
      </c>
      <c r="B99" s="18" t="s">
        <v>117</v>
      </c>
      <c r="C99" s="29"/>
      <c r="D99" s="29"/>
      <c r="E99" s="29"/>
      <c r="F99" s="29"/>
      <c r="G99" s="29"/>
      <c r="H99" s="28"/>
      <c r="I99" s="28"/>
      <c r="J99" s="28"/>
      <c r="K99" s="28"/>
      <c r="L99" s="29"/>
      <c r="M99" s="29"/>
      <c r="N99" s="29"/>
      <c r="O99" s="19">
        <f t="shared" si="1"/>
        <v>0</v>
      </c>
      <c r="P99" s="21"/>
    </row>
    <row r="100" spans="1:16">
      <c r="A100" s="18">
        <v>174</v>
      </c>
      <c r="B100" s="18" t="s">
        <v>17</v>
      </c>
      <c r="C100" s="29"/>
      <c r="D100" s="29"/>
      <c r="E100" s="29"/>
      <c r="F100" s="29"/>
      <c r="G100" s="29"/>
      <c r="H100" s="28"/>
      <c r="I100" s="28"/>
      <c r="J100" s="28"/>
      <c r="K100" s="28"/>
      <c r="L100" s="28"/>
      <c r="M100" s="29"/>
      <c r="N100" s="29"/>
      <c r="O100" s="19">
        <f t="shared" si="1"/>
        <v>0</v>
      </c>
      <c r="P100" s="21"/>
    </row>
    <row r="101" spans="1:16">
      <c r="A101" s="18">
        <v>175</v>
      </c>
      <c r="B101" s="18" t="s">
        <v>152</v>
      </c>
      <c r="C101" s="29"/>
      <c r="D101" s="29"/>
      <c r="E101" s="29"/>
      <c r="F101" s="29"/>
      <c r="G101" s="29"/>
      <c r="H101" s="29"/>
      <c r="I101" s="28"/>
      <c r="J101" s="29"/>
      <c r="K101" s="29"/>
      <c r="L101" s="29"/>
      <c r="M101" s="29"/>
      <c r="N101" s="29"/>
      <c r="O101" s="19">
        <f t="shared" si="1"/>
        <v>0</v>
      </c>
      <c r="P101" s="21"/>
    </row>
    <row r="102" spans="1:16">
      <c r="A102" s="18">
        <v>176</v>
      </c>
      <c r="B102" s="18" t="s">
        <v>118</v>
      </c>
      <c r="C102" s="29"/>
      <c r="D102" s="29"/>
      <c r="E102" s="29"/>
      <c r="F102" s="29"/>
      <c r="G102" s="29"/>
      <c r="H102" s="28"/>
      <c r="I102" s="28"/>
      <c r="J102" s="29"/>
      <c r="K102" s="28"/>
      <c r="L102" s="29"/>
      <c r="M102" s="29"/>
      <c r="N102" s="29"/>
      <c r="O102" s="19">
        <f t="shared" si="1"/>
        <v>0</v>
      </c>
      <c r="P102" s="21"/>
    </row>
    <row r="103" spans="1:16">
      <c r="A103" s="18">
        <v>178</v>
      </c>
      <c r="B103" s="18" t="s">
        <v>119</v>
      </c>
      <c r="C103" s="29"/>
      <c r="D103" s="29"/>
      <c r="E103" s="29"/>
      <c r="F103" s="29"/>
      <c r="G103" s="29"/>
      <c r="H103" s="28"/>
      <c r="I103" s="28"/>
      <c r="J103" s="28"/>
      <c r="K103" s="28"/>
      <c r="L103" s="28"/>
      <c r="M103" s="29"/>
      <c r="N103" s="29"/>
      <c r="O103" s="19">
        <f t="shared" si="1"/>
        <v>0</v>
      </c>
      <c r="P103" s="21"/>
    </row>
    <row r="104" spans="1:16" s="1" customFormat="1">
      <c r="A104" s="18">
        <v>179</v>
      </c>
      <c r="B104" s="18" t="s">
        <v>120</v>
      </c>
      <c r="C104" s="29"/>
      <c r="D104" s="28"/>
      <c r="E104" s="29"/>
      <c r="F104" s="29"/>
      <c r="G104" s="28"/>
      <c r="H104" s="28"/>
      <c r="I104" s="28"/>
      <c r="J104" s="28"/>
      <c r="K104" s="28"/>
      <c r="L104" s="28"/>
      <c r="M104" s="28"/>
      <c r="N104" s="29"/>
      <c r="O104" s="19">
        <f t="shared" si="1"/>
        <v>0</v>
      </c>
      <c r="P104" s="21"/>
    </row>
    <row r="105" spans="1:16">
      <c r="A105" s="18">
        <v>180</v>
      </c>
      <c r="B105" s="18" t="s">
        <v>121</v>
      </c>
      <c r="C105" s="29"/>
      <c r="D105" s="29"/>
      <c r="E105" s="29"/>
      <c r="F105" s="29"/>
      <c r="G105" s="29"/>
      <c r="H105" s="28"/>
      <c r="I105" s="28"/>
      <c r="J105" s="28"/>
      <c r="K105" s="28"/>
      <c r="L105" s="28"/>
      <c r="M105" s="29"/>
      <c r="N105" s="29"/>
      <c r="O105" s="19">
        <f t="shared" si="1"/>
        <v>0</v>
      </c>
      <c r="P105" s="21"/>
    </row>
    <row r="106" spans="1:16">
      <c r="A106" s="18">
        <v>181</v>
      </c>
      <c r="B106" s="18" t="s">
        <v>122</v>
      </c>
      <c r="C106" s="29"/>
      <c r="D106" s="29"/>
      <c r="E106" s="29"/>
      <c r="F106" s="29"/>
      <c r="G106" s="29"/>
      <c r="H106" s="29"/>
      <c r="I106" s="28"/>
      <c r="J106" s="28"/>
      <c r="K106" s="28"/>
      <c r="L106" s="28"/>
      <c r="M106" s="29"/>
      <c r="N106" s="29"/>
      <c r="O106" s="19">
        <f t="shared" si="1"/>
        <v>0</v>
      </c>
      <c r="P106" s="21"/>
    </row>
    <row r="107" spans="1:16">
      <c r="A107" s="18">
        <v>182</v>
      </c>
      <c r="B107" s="18" t="s">
        <v>123</v>
      </c>
      <c r="C107" s="29"/>
      <c r="D107" s="29"/>
      <c r="E107" s="28"/>
      <c r="F107" s="29"/>
      <c r="G107" s="28"/>
      <c r="H107" s="29"/>
      <c r="I107" s="28"/>
      <c r="J107" s="28"/>
      <c r="K107" s="28"/>
      <c r="L107" s="29"/>
      <c r="M107" s="29"/>
      <c r="N107" s="29"/>
      <c r="O107" s="19">
        <f t="shared" si="1"/>
        <v>0</v>
      </c>
      <c r="P107" s="21"/>
    </row>
    <row r="108" spans="1:16">
      <c r="A108" s="18">
        <v>183</v>
      </c>
      <c r="B108" s="18" t="s">
        <v>124</v>
      </c>
      <c r="C108" s="29"/>
      <c r="D108" s="29"/>
      <c r="E108" s="29"/>
      <c r="F108" s="29"/>
      <c r="G108" s="29"/>
      <c r="H108" s="29"/>
      <c r="I108" s="29"/>
      <c r="J108" s="28"/>
      <c r="K108" s="28"/>
      <c r="L108" s="28"/>
      <c r="M108" s="29"/>
      <c r="N108" s="29"/>
      <c r="O108" s="19">
        <f t="shared" si="1"/>
        <v>0</v>
      </c>
      <c r="P108" s="21"/>
    </row>
    <row r="109" spans="1:16">
      <c r="A109" s="18">
        <v>185</v>
      </c>
      <c r="B109" s="18" t="s">
        <v>125</v>
      </c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9">
        <f t="shared" si="1"/>
        <v>0</v>
      </c>
      <c r="P109" s="21"/>
    </row>
    <row r="110" spans="1:16">
      <c r="A110" s="18">
        <v>186</v>
      </c>
      <c r="B110" s="18" t="s">
        <v>153</v>
      </c>
      <c r="C110" s="28"/>
      <c r="D110" s="29"/>
      <c r="E110" s="29"/>
      <c r="F110" s="29"/>
      <c r="G110" s="29"/>
      <c r="H110" s="28"/>
      <c r="I110" s="28"/>
      <c r="J110" s="28"/>
      <c r="K110" s="28"/>
      <c r="L110" s="28"/>
      <c r="M110" s="29"/>
      <c r="N110" s="29"/>
      <c r="O110" s="19">
        <f t="shared" si="1"/>
        <v>0</v>
      </c>
      <c r="P110" s="21"/>
    </row>
    <row r="111" spans="1:16">
      <c r="A111" s="18">
        <v>188</v>
      </c>
      <c r="B111" s="18" t="s">
        <v>126</v>
      </c>
      <c r="C111" s="29"/>
      <c r="D111" s="29"/>
      <c r="E111" s="29"/>
      <c r="F111" s="29"/>
      <c r="G111" s="29"/>
      <c r="H111" s="28"/>
      <c r="I111" s="28"/>
      <c r="J111" s="28"/>
      <c r="K111" s="29"/>
      <c r="L111" s="28"/>
      <c r="M111" s="29"/>
      <c r="N111" s="29"/>
      <c r="O111" s="19">
        <f t="shared" si="1"/>
        <v>0</v>
      </c>
      <c r="P111" s="21"/>
    </row>
    <row r="112" spans="1:16">
      <c r="A112" s="18">
        <v>189</v>
      </c>
      <c r="B112" s="18" t="s">
        <v>154</v>
      </c>
      <c r="C112" s="29"/>
      <c r="D112" s="29"/>
      <c r="E112" s="29"/>
      <c r="F112" s="29"/>
      <c r="G112" s="29"/>
      <c r="H112" s="28"/>
      <c r="I112" s="28"/>
      <c r="J112" s="28"/>
      <c r="K112" s="28"/>
      <c r="L112" s="28"/>
      <c r="M112" s="29"/>
      <c r="N112" s="29"/>
      <c r="O112" s="19">
        <f t="shared" si="1"/>
        <v>0</v>
      </c>
      <c r="P112" s="21"/>
    </row>
    <row r="113" spans="1:16">
      <c r="A113" s="18">
        <v>191</v>
      </c>
      <c r="B113" s="18" t="s">
        <v>155</v>
      </c>
      <c r="C113" s="29"/>
      <c r="D113" s="29"/>
      <c r="E113" s="29"/>
      <c r="F113" s="29"/>
      <c r="G113" s="29"/>
      <c r="H113" s="28"/>
      <c r="I113" s="28"/>
      <c r="J113" s="28"/>
      <c r="K113" s="28"/>
      <c r="L113" s="28"/>
      <c r="M113" s="29"/>
      <c r="N113" s="29"/>
      <c r="O113" s="19">
        <f t="shared" si="1"/>
        <v>0</v>
      </c>
      <c r="P113" s="21"/>
    </row>
    <row r="114" spans="1:16">
      <c r="A114" s="18">
        <v>192</v>
      </c>
      <c r="B114" s="18" t="s">
        <v>127</v>
      </c>
      <c r="C114" s="29"/>
      <c r="D114" s="29"/>
      <c r="E114" s="29"/>
      <c r="F114" s="29"/>
      <c r="G114" s="29"/>
      <c r="H114" s="28"/>
      <c r="I114" s="28"/>
      <c r="J114" s="29"/>
      <c r="K114" s="28"/>
      <c r="L114" s="29"/>
      <c r="M114" s="29"/>
      <c r="N114" s="29"/>
      <c r="O114" s="19">
        <f t="shared" si="1"/>
        <v>0</v>
      </c>
      <c r="P114" s="21"/>
    </row>
    <row r="115" spans="1:16">
      <c r="A115" s="18">
        <v>193</v>
      </c>
      <c r="B115" s="18" t="s">
        <v>156</v>
      </c>
      <c r="C115" s="29"/>
      <c r="D115" s="29"/>
      <c r="E115" s="29"/>
      <c r="F115" s="29"/>
      <c r="G115" s="29"/>
      <c r="H115" s="28"/>
      <c r="I115" s="28"/>
      <c r="J115" s="28"/>
      <c r="K115" s="28"/>
      <c r="L115" s="28"/>
      <c r="M115" s="28"/>
      <c r="N115" s="28"/>
      <c r="O115" s="19">
        <f t="shared" si="1"/>
        <v>0</v>
      </c>
      <c r="P115" s="21"/>
    </row>
    <row r="116" spans="1:16" s="1" customFormat="1">
      <c r="A116" s="18">
        <v>194</v>
      </c>
      <c r="B116" s="18" t="s">
        <v>128</v>
      </c>
      <c r="C116" s="28"/>
      <c r="D116" s="29"/>
      <c r="E116" s="29"/>
      <c r="F116" s="29"/>
      <c r="G116" s="29"/>
      <c r="H116" s="29"/>
      <c r="I116" s="29"/>
      <c r="J116" s="29"/>
      <c r="K116" s="28"/>
      <c r="L116" s="29"/>
      <c r="M116" s="29"/>
      <c r="N116" s="29"/>
      <c r="O116" s="19">
        <f t="shared" si="1"/>
        <v>0</v>
      </c>
      <c r="P116" s="21"/>
    </row>
    <row r="117" spans="1:16">
      <c r="A117" s="18">
        <v>195</v>
      </c>
      <c r="B117" s="18" t="s">
        <v>24</v>
      </c>
      <c r="C117" s="29"/>
      <c r="D117" s="29"/>
      <c r="E117" s="29"/>
      <c r="F117" s="29"/>
      <c r="G117" s="29"/>
      <c r="H117" s="29"/>
      <c r="I117" s="28"/>
      <c r="J117" s="29"/>
      <c r="K117" s="29"/>
      <c r="L117" s="29"/>
      <c r="M117" s="29"/>
      <c r="N117" s="29"/>
      <c r="O117" s="19">
        <f t="shared" si="1"/>
        <v>0</v>
      </c>
      <c r="P117" s="21"/>
    </row>
    <row r="118" spans="1:16">
      <c r="A118" s="18">
        <v>201</v>
      </c>
      <c r="B118" s="18" t="s">
        <v>129</v>
      </c>
      <c r="C118" s="30"/>
      <c r="D118" s="30"/>
      <c r="E118" s="30"/>
      <c r="F118" s="30"/>
      <c r="G118" s="30"/>
      <c r="H118" s="28"/>
      <c r="I118" s="28"/>
      <c r="J118" s="28"/>
      <c r="K118" s="28"/>
      <c r="L118" s="28"/>
      <c r="M118" s="28"/>
      <c r="N118" s="30"/>
      <c r="O118" s="19">
        <f t="shared" si="1"/>
        <v>0</v>
      </c>
      <c r="P118" s="21"/>
    </row>
    <row r="119" spans="1:16">
      <c r="A119" s="18">
        <v>205</v>
      </c>
      <c r="B119" s="18" t="s">
        <v>130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19">
        <f t="shared" si="1"/>
        <v>0</v>
      </c>
      <c r="P119" s="21"/>
    </row>
    <row r="120" spans="1:16">
      <c r="A120" s="18">
        <v>208</v>
      </c>
      <c r="B120" s="18" t="s">
        <v>131</v>
      </c>
      <c r="C120" s="29"/>
      <c r="D120" s="29"/>
      <c r="E120" s="29"/>
      <c r="F120" s="29"/>
      <c r="G120" s="29"/>
      <c r="H120" s="28"/>
      <c r="I120" s="29"/>
      <c r="J120" s="28"/>
      <c r="K120" s="28"/>
      <c r="L120" s="29"/>
      <c r="M120" s="28"/>
      <c r="N120" s="29"/>
      <c r="O120" s="19">
        <f t="shared" si="1"/>
        <v>0</v>
      </c>
      <c r="P120" s="21"/>
    </row>
    <row r="121" spans="1:16" ht="17.25" customHeight="1">
      <c r="A121" s="18">
        <v>209</v>
      </c>
      <c r="B121" s="18" t="s">
        <v>132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19">
        <f>SUM(C121:N121)</f>
        <v>0</v>
      </c>
      <c r="P121" s="21"/>
    </row>
    <row r="122" spans="1:16" ht="20.25" customHeight="1">
      <c r="A122" s="18">
        <v>214</v>
      </c>
      <c r="B122" s="18" t="s">
        <v>157</v>
      </c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9"/>
      <c r="O122" s="19">
        <f t="shared" si="1"/>
        <v>0</v>
      </c>
      <c r="P122" s="21"/>
    </row>
    <row r="123" spans="1:16">
      <c r="A123" s="18">
        <v>976</v>
      </c>
      <c r="B123" s="18" t="s">
        <v>133</v>
      </c>
      <c r="C123" s="29"/>
      <c r="D123" s="29"/>
      <c r="E123" s="29"/>
      <c r="F123" s="29"/>
      <c r="G123" s="29"/>
      <c r="H123" s="28"/>
      <c r="I123" s="28"/>
      <c r="J123" s="28"/>
      <c r="K123" s="28"/>
      <c r="L123" s="28"/>
      <c r="M123" s="29"/>
      <c r="N123" s="28"/>
      <c r="O123" s="19">
        <f t="shared" si="1"/>
        <v>0</v>
      </c>
      <c r="P123" s="21"/>
    </row>
    <row r="124" spans="1:16">
      <c r="A124" s="18">
        <v>977</v>
      </c>
      <c r="B124" s="18" t="s">
        <v>158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9"/>
      <c r="N124" s="29"/>
      <c r="O124" s="19">
        <f t="shared" si="1"/>
        <v>0</v>
      </c>
      <c r="P124" s="21"/>
    </row>
    <row r="125" spans="1:16">
      <c r="A125" s="18">
        <v>990</v>
      </c>
      <c r="B125" s="18" t="s">
        <v>135</v>
      </c>
      <c r="C125" s="34">
        <v>145770.37900000002</v>
      </c>
      <c r="D125" s="34">
        <v>376380.66399999999</v>
      </c>
      <c r="E125" s="34">
        <v>375792.35200000001</v>
      </c>
      <c r="F125" s="34">
        <v>277187.23800000001</v>
      </c>
      <c r="G125" s="34">
        <v>28019.267</v>
      </c>
      <c r="H125" s="34">
        <v>161.46600000000001</v>
      </c>
      <c r="I125" s="34">
        <v>1686.7059999999999</v>
      </c>
      <c r="J125" s="34">
        <v>3643.3679999999999</v>
      </c>
      <c r="K125" s="34">
        <v>156276.32399999999</v>
      </c>
      <c r="L125" s="34">
        <v>58112.577000000005</v>
      </c>
      <c r="M125" s="34">
        <v>181364.883</v>
      </c>
      <c r="N125" s="34">
        <v>364213.59599999996</v>
      </c>
      <c r="O125" s="35">
        <f>SUM(C125:N125)</f>
        <v>1968608.8199999998</v>
      </c>
      <c r="P125" s="21"/>
    </row>
  </sheetData>
  <autoFilter ref="A2:P125" xr:uid="{00000000-0009-0000-0000-00000E000000}"/>
  <mergeCells count="2">
    <mergeCell ref="C109:N109"/>
    <mergeCell ref="A1:P1"/>
  </mergeCells>
  <pageMargins left="0.7" right="0.7" top="0.75" bottom="0.75" header="0.3" footer="0.3"/>
  <pageSetup paperSize="9" orientation="portrait" r:id="rId1"/>
  <ignoredErrors>
    <ignoredError sqref="O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7"/>
  <sheetViews>
    <sheetView workbookViewId="0">
      <selection sqref="A1:A2"/>
    </sheetView>
  </sheetViews>
  <sheetFormatPr baseColWidth="10" defaultColWidth="8.83203125" defaultRowHeight="15"/>
  <cols>
    <col min="1" max="1" width="18.83203125" customWidth="1"/>
    <col min="2" max="2" width="66.83203125" customWidth="1"/>
    <col min="3" max="3" width="11.5" bestFit="1" customWidth="1"/>
    <col min="4" max="4" width="11.1640625" bestFit="1" customWidth="1"/>
    <col min="5" max="5" width="10.1640625" bestFit="1" customWidth="1"/>
    <col min="6" max="6" width="9.83203125" bestFit="1" customWidth="1"/>
    <col min="7" max="8" width="10.5" bestFit="1" customWidth="1"/>
  </cols>
  <sheetData>
    <row r="1" spans="1:2">
      <c r="A1" s="144" t="s">
        <v>38</v>
      </c>
      <c r="B1" s="144" t="s">
        <v>39</v>
      </c>
    </row>
    <row r="2" spans="1:2" ht="16" thickBot="1">
      <c r="A2" s="145"/>
      <c r="B2" s="145"/>
    </row>
    <row r="3" spans="1:2">
      <c r="A3" s="14" t="s">
        <v>159</v>
      </c>
      <c r="B3" s="14"/>
    </row>
    <row r="37" spans="1:2">
      <c r="A37" s="23" t="s">
        <v>160</v>
      </c>
      <c r="B37" s="13"/>
    </row>
  </sheetData>
  <mergeCells count="2">
    <mergeCell ref="A1:A2"/>
    <mergeCell ref="B1:B2"/>
  </mergeCells>
  <hyperlinks>
    <hyperlink ref="A37" r:id="rId1" xr:uid="{00000000-0004-0000-0F00-000000000000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3"/>
  <sheetViews>
    <sheetView zoomScale="80" zoomScaleNormal="80" workbookViewId="0">
      <selection sqref="A1:A2"/>
    </sheetView>
  </sheetViews>
  <sheetFormatPr baseColWidth="10" defaultColWidth="8.83203125" defaultRowHeight="15"/>
  <cols>
    <col min="2" max="2" width="30" customWidth="1"/>
    <col min="3" max="3" width="8.5" customWidth="1"/>
    <col min="4" max="4" width="11.5" customWidth="1"/>
    <col min="5" max="5" width="8.83203125" customWidth="1"/>
    <col min="6" max="7" width="6.83203125" customWidth="1"/>
    <col min="8" max="8" width="10.33203125" customWidth="1"/>
    <col min="9" max="9" width="9.33203125" customWidth="1"/>
    <col min="10" max="10" width="8.83203125" customWidth="1"/>
    <col min="11" max="11" width="7.6640625" customWidth="1"/>
    <col min="15" max="15" width="13.33203125" customWidth="1"/>
  </cols>
  <sheetData>
    <row r="1" spans="1:15" ht="15.75" customHeight="1" thickBot="1">
      <c r="A1" s="146" t="s">
        <v>141</v>
      </c>
      <c r="B1" s="148" t="s">
        <v>40</v>
      </c>
      <c r="C1" s="150" t="s">
        <v>161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/>
    </row>
    <row r="2" spans="1:15" ht="55.5" customHeight="1" thickBot="1">
      <c r="A2" s="147"/>
      <c r="B2" s="149"/>
      <c r="C2" s="2" t="s">
        <v>6</v>
      </c>
      <c r="D2" s="2" t="s">
        <v>134</v>
      </c>
      <c r="E2" s="2" t="s">
        <v>8</v>
      </c>
      <c r="F2" s="2" t="s">
        <v>11</v>
      </c>
      <c r="G2" s="2" t="s">
        <v>15</v>
      </c>
      <c r="H2" s="2" t="s">
        <v>16</v>
      </c>
      <c r="I2" s="2" t="s">
        <v>18</v>
      </c>
      <c r="J2" s="2" t="s">
        <v>20</v>
      </c>
      <c r="K2" s="2" t="s">
        <v>23</v>
      </c>
      <c r="L2" s="2" t="s">
        <v>26</v>
      </c>
      <c r="M2" s="2" t="s">
        <v>27</v>
      </c>
      <c r="N2" s="2" t="s">
        <v>29</v>
      </c>
      <c r="O2" s="9" t="s">
        <v>162</v>
      </c>
    </row>
    <row r="3" spans="1:1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</row>
    <row r="4" spans="1:15">
      <c r="A4" s="6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>
      <c r="A6" s="6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12" spans="1:15">
      <c r="O12" s="24"/>
    </row>
    <row r="13" spans="1:15">
      <c r="O13" s="24"/>
    </row>
  </sheetData>
  <mergeCells count="3">
    <mergeCell ref="A1:A2"/>
    <mergeCell ref="B1:B2"/>
    <mergeCell ref="C1:O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48fc60-6369-4558-9929-10904418eb67" xsi:nil="true"/>
    <lcf76f155ced4ddcb4097134ff3c332f xmlns="2b3b7dc7-f945-4da1-8215-fdb4fc011441">
      <Terms xmlns="http://schemas.microsoft.com/office/infopath/2007/PartnerControls"/>
    </lcf76f155ced4ddcb4097134ff3c332f>
    <_Flow_SignoffStatus xmlns="2b3b7dc7-f945-4da1-8215-fdb4fc0114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43F36366C8D61849AC86AD05A22E73D7" ma:contentTypeVersion="24" ma:contentTypeDescription="Yeni belge oluşturun." ma:contentTypeScope="" ma:versionID="6dd223e3163382f7f269535fa263b563">
  <xsd:schema xmlns:xsd="http://www.w3.org/2001/XMLSchema" xmlns:xs="http://www.w3.org/2001/XMLSchema" xmlns:p="http://schemas.microsoft.com/office/2006/metadata/properties" xmlns:ns2="2b3b7dc7-f945-4da1-8215-fdb4fc011441" xmlns:ns3="b548fc60-6369-4558-9929-10904418eb67" targetNamespace="http://schemas.microsoft.com/office/2006/metadata/properties" ma:root="true" ma:fieldsID="7318599a079b4e641647a1e3a25a8a46" ns2:_="" ns3:_="">
    <xsd:import namespace="2b3b7dc7-f945-4da1-8215-fdb4fc011441"/>
    <xsd:import namespace="b548fc60-6369-4558-9929-10904418eb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b7dc7-f945-4da1-8215-fdb4fc011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Resim Etiketleri" ma:readOnly="false" ma:fieldId="{5cf76f15-5ced-4ddc-b409-7134ff3c332f}" ma:taxonomyMulti="true" ma:sspId="917fa0fa-e406-4a0c-af3b-82944ee086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5" nillable="true" ma:displayName="Onay durumu" ma:internalName="Onay_x0020_durumu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8fc60-6369-4558-9929-10904418eb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e6cd7a44-e88f-4d13-bd8e-29e0723799d9}" ma:internalName="TaxCatchAll" ma:showField="CatchAllData" ma:web="b548fc60-6369-4558-9929-10904418eb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23B3B8-AE26-48A3-BD96-18A2728FA640}">
  <ds:schemaRefs>
    <ds:schemaRef ds:uri="http://schemas.microsoft.com/office/2006/metadata/properties"/>
    <ds:schemaRef ds:uri="http://schemas.microsoft.com/office/infopath/2007/PartnerControls"/>
    <ds:schemaRef ds:uri="b548fc60-6369-4558-9929-10904418eb67"/>
    <ds:schemaRef ds:uri="2b3b7dc7-f945-4da1-8215-fdb4fc011441"/>
  </ds:schemaRefs>
</ds:datastoreItem>
</file>

<file path=customXml/itemProps2.xml><?xml version="1.0" encoding="utf-8"?>
<ds:datastoreItem xmlns:ds="http://schemas.openxmlformats.org/officeDocument/2006/customXml" ds:itemID="{1A853347-FD9C-49C0-AF96-60197942E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C75941-E98E-4492-8B67-7F410B2E48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3b7dc7-f945-4da1-8215-fdb4fc011441"/>
    <ds:schemaRef ds:uri="b548fc60-6369-4558-9929-10904418eb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GWP-EF</vt:lpstr>
      <vt:lpstr>Summary</vt:lpstr>
      <vt:lpstr>Business Travel-Land</vt:lpstr>
      <vt:lpstr>Business Travel-Air</vt:lpstr>
      <vt:lpstr>Hotel Stay</vt:lpstr>
      <vt:lpstr>Hotel Stay EF</vt:lpstr>
      <vt:lpstr>Isınma Doğalgaz</vt:lpstr>
      <vt:lpstr>KömürHam</vt:lpstr>
      <vt:lpstr>Isınma Motorin Ham</vt:lpstr>
    </vt:vector>
  </TitlesOfParts>
  <Manager/>
  <Company>Silentall Unattended Installer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planproje(4)</dc:creator>
  <cp:keywords/>
  <dc:description/>
  <cp:lastModifiedBy>Elif Berra Aktaş</cp:lastModifiedBy>
  <cp:revision/>
  <dcterms:created xsi:type="dcterms:W3CDTF">2017-03-29T18:32:31Z</dcterms:created>
  <dcterms:modified xsi:type="dcterms:W3CDTF">2025-04-28T11:26:21Z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423331bf-99c8-4714-a5bf-68b78d91b360</vt:lpwstr>
  </property>
  <property fmtid="{D5CDD505-2E9C-101B-9397-08002B2CF9AE}" pid="3" name="custom">
    <vt:lpwstr>ALBCLSHIZ</vt:lpwstr>
  </property>
  <property fmtid="{D5CDD505-2E9C-101B-9397-08002B2CF9AE}" pid="4" name="SINIFLANDIRMA">
    <vt:lpwstr>HİZMETE ÖZEL</vt:lpwstr>
  </property>
  <property fmtid="{D5CDD505-2E9C-101B-9397-08002B2CF9AE}" pid="5" name="ContentTypeId">
    <vt:lpwstr>0x01010043F36366C8D61849AC86AD05A22E73D7</vt:lpwstr>
  </property>
  <property fmtid="{D5CDD505-2E9C-101B-9397-08002B2CF9AE}" pid="6" name="MediaServiceImageTags">
    <vt:lpwstr/>
  </property>
</Properties>
</file>